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11895" windowHeight="6105"/>
  </bookViews>
  <sheets>
    <sheet name="Sheet2" sheetId="2" r:id="rId1"/>
    <sheet name="Sheet1" sheetId="3" r:id="rId2"/>
  </sheets>
  <definedNames>
    <definedName name="_xlnm.Print_Titles" localSheetId="0">Sheet2!$3:$5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2" l="1"/>
  <c r="O63" i="2"/>
  <c r="N64" i="2"/>
  <c r="P68" i="2"/>
  <c r="O182" i="2"/>
  <c r="N182" i="2"/>
  <c r="O181" i="2"/>
  <c r="N181" i="2"/>
  <c r="O180" i="2"/>
  <c r="N180" i="2"/>
  <c r="O179" i="2"/>
  <c r="N179" i="2"/>
  <c r="O178" i="2"/>
  <c r="N178" i="2"/>
  <c r="O175" i="2"/>
  <c r="N175" i="2"/>
  <c r="O174" i="2"/>
  <c r="N174" i="2"/>
  <c r="O173" i="2"/>
  <c r="N173" i="2"/>
  <c r="O167" i="2"/>
  <c r="N167" i="2"/>
  <c r="O166" i="2"/>
  <c r="N166" i="2"/>
  <c r="O165" i="2"/>
  <c r="N165" i="2"/>
  <c r="O162" i="2"/>
  <c r="N162" i="2"/>
  <c r="O161" i="2"/>
  <c r="N161" i="2"/>
  <c r="O160" i="2"/>
  <c r="N160" i="2"/>
  <c r="O159" i="2"/>
  <c r="N159" i="2"/>
  <c r="O156" i="2"/>
  <c r="N156" i="2"/>
  <c r="O155" i="2"/>
  <c r="N155" i="2"/>
  <c r="O154" i="2"/>
  <c r="N154" i="2"/>
  <c r="O153" i="2"/>
  <c r="N153" i="2"/>
  <c r="O152" i="2"/>
  <c r="N152" i="2"/>
  <c r="O149" i="2"/>
  <c r="N149" i="2"/>
  <c r="O148" i="2"/>
  <c r="N148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4" i="2"/>
  <c r="N134" i="2"/>
  <c r="O133" i="2"/>
  <c r="N133" i="2"/>
  <c r="O132" i="2"/>
  <c r="N132" i="2"/>
  <c r="O131" i="2"/>
  <c r="N131" i="2"/>
  <c r="O130" i="2"/>
  <c r="N130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6" i="2"/>
  <c r="N116" i="2"/>
  <c r="O115" i="2"/>
  <c r="N115" i="2"/>
  <c r="O114" i="2"/>
  <c r="N114" i="2"/>
  <c r="O113" i="2"/>
  <c r="N113" i="2"/>
  <c r="O112" i="2"/>
  <c r="N112" i="2"/>
  <c r="O109" i="2"/>
  <c r="N109" i="2"/>
  <c r="O108" i="2"/>
  <c r="N108" i="2"/>
  <c r="O107" i="2"/>
  <c r="N107" i="2"/>
  <c r="O106" i="2"/>
  <c r="N106" i="2"/>
  <c r="O105" i="2"/>
  <c r="N105" i="2"/>
  <c r="O98" i="2"/>
  <c r="N98" i="2"/>
  <c r="O97" i="2"/>
  <c r="N97" i="2"/>
  <c r="O96" i="2"/>
  <c r="N96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79" i="2"/>
  <c r="N79" i="2"/>
  <c r="O78" i="2"/>
  <c r="N78" i="2"/>
  <c r="O77" i="2"/>
  <c r="N77" i="2"/>
  <c r="O74" i="2"/>
  <c r="N74" i="2"/>
  <c r="O73" i="2"/>
  <c r="N73" i="2"/>
  <c r="O72" i="2"/>
  <c r="N72" i="2"/>
  <c r="O71" i="2"/>
  <c r="N71" i="2"/>
  <c r="O67" i="2"/>
  <c r="N67" i="2"/>
  <c r="O66" i="2"/>
  <c r="N66" i="2"/>
  <c r="O65" i="2"/>
  <c r="N65" i="2"/>
  <c r="O64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7" i="2"/>
  <c r="N7" i="2"/>
  <c r="I135" i="2"/>
  <c r="J135" i="2"/>
  <c r="K135" i="2"/>
  <c r="K58" i="2"/>
  <c r="I58" i="2"/>
  <c r="F183" i="2"/>
  <c r="F176" i="2"/>
  <c r="F168" i="2"/>
  <c r="F163" i="2"/>
  <c r="F157" i="2"/>
  <c r="F150" i="2"/>
  <c r="F135" i="2"/>
  <c r="F128" i="2"/>
  <c r="F117" i="2"/>
  <c r="F110" i="2"/>
  <c r="F99" i="2"/>
  <c r="F94" i="2"/>
  <c r="F80" i="2"/>
  <c r="F75" i="2"/>
  <c r="F68" i="2"/>
  <c r="F61" i="2"/>
  <c r="F45" i="2"/>
  <c r="F42" i="2"/>
  <c r="F38" i="2"/>
  <c r="F35" i="2"/>
  <c r="F31" i="2"/>
  <c r="F28" i="2"/>
  <c r="F23" i="2"/>
  <c r="F19" i="2"/>
  <c r="F15" i="2"/>
  <c r="F184" i="2"/>
  <c r="E183" i="2"/>
  <c r="E176" i="2"/>
  <c r="E168" i="2"/>
  <c r="E163" i="2"/>
  <c r="E157" i="2"/>
  <c r="E145" i="2"/>
  <c r="E150" i="2"/>
  <c r="E135" i="2"/>
  <c r="E128" i="2"/>
  <c r="E117" i="2"/>
  <c r="E110" i="2"/>
  <c r="E99" i="2"/>
  <c r="E94" i="2"/>
  <c r="E80" i="2"/>
  <c r="E75" i="2"/>
  <c r="E68" i="2"/>
  <c r="E61" i="2"/>
  <c r="E45" i="2"/>
  <c r="E42" i="2"/>
  <c r="E38" i="2"/>
  <c r="E35" i="2"/>
  <c r="E31" i="2"/>
  <c r="E28" i="2"/>
  <c r="E23" i="2"/>
  <c r="E19" i="2"/>
  <c r="E15" i="2"/>
  <c r="E184" i="2"/>
  <c r="L183" i="2"/>
  <c r="L15" i="2"/>
  <c r="L42" i="2"/>
  <c r="L61" i="2"/>
  <c r="L176" i="2"/>
  <c r="L168" i="2"/>
  <c r="L163" i="2"/>
  <c r="L157" i="2"/>
  <c r="L150" i="2"/>
  <c r="L135" i="2"/>
  <c r="L128" i="2"/>
  <c r="L117" i="2"/>
  <c r="L110" i="2"/>
  <c r="L99" i="2"/>
  <c r="L94" i="2"/>
  <c r="L80" i="2"/>
  <c r="L75" i="2"/>
  <c r="L68" i="2"/>
  <c r="L45" i="2"/>
  <c r="L38" i="2"/>
  <c r="L35" i="2"/>
  <c r="L31" i="2"/>
  <c r="L28" i="2"/>
  <c r="L23" i="2"/>
  <c r="L19" i="2"/>
  <c r="L184" i="2"/>
  <c r="K183" i="2"/>
  <c r="K15" i="2"/>
  <c r="K19" i="2"/>
  <c r="K23" i="2"/>
  <c r="K28" i="2"/>
  <c r="K31" i="2"/>
  <c r="K35" i="2"/>
  <c r="K38" i="2"/>
  <c r="K42" i="2"/>
  <c r="K45" i="2"/>
  <c r="K61" i="2"/>
  <c r="K176" i="2"/>
  <c r="K168" i="2"/>
  <c r="K163" i="2"/>
  <c r="K157" i="2"/>
  <c r="K150" i="2"/>
  <c r="K128" i="2"/>
  <c r="K117" i="2"/>
  <c r="K110" i="2"/>
  <c r="K99" i="2"/>
  <c r="K94" i="2"/>
  <c r="K80" i="2"/>
  <c r="K75" i="2"/>
  <c r="K68" i="2"/>
  <c r="K184" i="2"/>
  <c r="O44" i="2"/>
  <c r="N44" i="2"/>
  <c r="O41" i="2"/>
  <c r="N41" i="2"/>
  <c r="O40" i="2"/>
  <c r="N40" i="2"/>
  <c r="O37" i="2"/>
  <c r="N37" i="2"/>
  <c r="O34" i="2"/>
  <c r="N34" i="2"/>
  <c r="O33" i="2"/>
  <c r="N33" i="2"/>
  <c r="O30" i="2"/>
  <c r="N30" i="2"/>
  <c r="O27" i="2"/>
  <c r="N27" i="2"/>
  <c r="O26" i="2"/>
  <c r="N26" i="2"/>
  <c r="O25" i="2"/>
  <c r="N25" i="2"/>
  <c r="O22" i="2"/>
  <c r="N22" i="2"/>
  <c r="O21" i="2"/>
  <c r="N21" i="2"/>
  <c r="N8" i="2"/>
  <c r="N9" i="2"/>
  <c r="N10" i="2"/>
  <c r="N11" i="2"/>
  <c r="N12" i="2"/>
  <c r="N13" i="2"/>
  <c r="N14" i="2"/>
  <c r="N15" i="2"/>
  <c r="O18" i="2"/>
  <c r="N18" i="2"/>
  <c r="O17" i="2"/>
  <c r="N17" i="2"/>
  <c r="O8" i="2"/>
  <c r="O9" i="2"/>
  <c r="O10" i="2"/>
  <c r="O11" i="2"/>
  <c r="O12" i="2"/>
  <c r="O13" i="2"/>
  <c r="O14" i="2"/>
  <c r="J183" i="2"/>
  <c r="J176" i="2"/>
  <c r="J168" i="2"/>
  <c r="J163" i="2"/>
  <c r="J157" i="2"/>
  <c r="J150" i="2"/>
  <c r="J128" i="2"/>
  <c r="J117" i="2"/>
  <c r="J110" i="2"/>
  <c r="J99" i="2"/>
  <c r="J94" i="2"/>
  <c r="J80" i="2"/>
  <c r="J75" i="2"/>
  <c r="J68" i="2"/>
  <c r="J61" i="2"/>
  <c r="J45" i="2"/>
  <c r="J42" i="2"/>
  <c r="J38" i="2"/>
  <c r="J35" i="2"/>
  <c r="J31" i="2"/>
  <c r="J28" i="2"/>
  <c r="J23" i="2"/>
  <c r="J19" i="2"/>
  <c r="J15" i="2"/>
  <c r="J184" i="2"/>
  <c r="I183" i="2"/>
  <c r="I176" i="2"/>
  <c r="I168" i="2"/>
  <c r="I163" i="2"/>
  <c r="I157" i="2"/>
  <c r="I150" i="2"/>
  <c r="I128" i="2"/>
  <c r="I117" i="2"/>
  <c r="I110" i="2"/>
  <c r="I99" i="2"/>
  <c r="I94" i="2"/>
  <c r="I80" i="2"/>
  <c r="I75" i="2"/>
  <c r="I68" i="2"/>
  <c r="I61" i="2"/>
  <c r="I45" i="2"/>
  <c r="I42" i="2"/>
  <c r="I38" i="2"/>
  <c r="I35" i="2"/>
  <c r="I31" i="2"/>
  <c r="I28" i="2"/>
  <c r="I23" i="2"/>
  <c r="I19" i="2"/>
  <c r="I15" i="2"/>
  <c r="I184" i="2"/>
  <c r="P178" i="2"/>
  <c r="P179" i="2"/>
  <c r="P180" i="2"/>
  <c r="P181" i="2"/>
  <c r="P182" i="2"/>
  <c r="P183" i="2"/>
  <c r="P176" i="2"/>
  <c r="P165" i="2"/>
  <c r="P166" i="2"/>
  <c r="P167" i="2"/>
  <c r="P168" i="2"/>
  <c r="P159" i="2"/>
  <c r="P160" i="2"/>
  <c r="P161" i="2"/>
  <c r="P162" i="2"/>
  <c r="P163" i="2"/>
  <c r="P152" i="2"/>
  <c r="P153" i="2"/>
  <c r="P154" i="2"/>
  <c r="P155" i="2"/>
  <c r="P157" i="2"/>
  <c r="P149" i="2"/>
  <c r="P148" i="2"/>
  <c r="P147" i="2"/>
  <c r="P146" i="2"/>
  <c r="P143" i="2"/>
  <c r="P142" i="2"/>
  <c r="P141" i="2"/>
  <c r="P140" i="2"/>
  <c r="P139" i="2"/>
  <c r="P150" i="2"/>
  <c r="P134" i="2"/>
  <c r="P133" i="2"/>
  <c r="P132" i="2"/>
  <c r="P131" i="2"/>
  <c r="P130" i="2"/>
  <c r="P135" i="2"/>
  <c r="P119" i="2"/>
  <c r="P120" i="2"/>
  <c r="P121" i="2"/>
  <c r="P122" i="2"/>
  <c r="P123" i="2"/>
  <c r="P124" i="2"/>
  <c r="P125" i="2"/>
  <c r="P126" i="2"/>
  <c r="P127" i="2"/>
  <c r="P128" i="2"/>
  <c r="P112" i="2"/>
  <c r="P113" i="2"/>
  <c r="P114" i="2"/>
  <c r="P115" i="2"/>
  <c r="P116" i="2"/>
  <c r="P117" i="2"/>
  <c r="P105" i="2"/>
  <c r="P106" i="2"/>
  <c r="P107" i="2"/>
  <c r="P108" i="2"/>
  <c r="P109" i="2"/>
  <c r="P110" i="2"/>
  <c r="P96" i="2"/>
  <c r="P97" i="2"/>
  <c r="P98" i="2"/>
  <c r="P99" i="2"/>
  <c r="P77" i="2"/>
  <c r="P78" i="2"/>
  <c r="P79" i="2"/>
  <c r="P80" i="2"/>
  <c r="P71" i="2"/>
  <c r="P72" i="2"/>
  <c r="P73" i="2"/>
  <c r="P74" i="2"/>
  <c r="P75" i="2"/>
  <c r="P63" i="2"/>
  <c r="P65" i="2"/>
  <c r="P66" i="2"/>
  <c r="P67" i="2"/>
  <c r="P47" i="2"/>
  <c r="P48" i="2"/>
  <c r="P49" i="2"/>
  <c r="P50" i="2"/>
  <c r="P51" i="2"/>
  <c r="P52" i="2"/>
  <c r="P53" i="2"/>
  <c r="P54" i="2"/>
  <c r="P55" i="2"/>
  <c r="P56" i="2"/>
  <c r="P57" i="2"/>
  <c r="P59" i="2"/>
  <c r="P60" i="2"/>
  <c r="P61" i="2"/>
  <c r="P45" i="2"/>
  <c r="P42" i="2"/>
  <c r="P38" i="2"/>
  <c r="P35" i="2"/>
  <c r="P31" i="2"/>
  <c r="P28" i="2"/>
  <c r="P23" i="2"/>
  <c r="P19" i="2"/>
  <c r="P15" i="2"/>
  <c r="P94" i="2"/>
  <c r="P184" i="2"/>
  <c r="C27" i="3"/>
  <c r="D27" i="3"/>
  <c r="E27" i="3"/>
  <c r="B27" i="3"/>
  <c r="N176" i="2"/>
  <c r="N168" i="2"/>
  <c r="N163" i="2"/>
  <c r="N157" i="2"/>
  <c r="G144" i="2"/>
  <c r="N150" i="2"/>
  <c r="N135" i="2"/>
  <c r="N117" i="2"/>
  <c r="N110" i="2"/>
  <c r="N99" i="2"/>
  <c r="N94" i="2"/>
  <c r="N80" i="2"/>
  <c r="N75" i="2"/>
  <c r="N68" i="2"/>
  <c r="N61" i="2"/>
  <c r="N45" i="2"/>
  <c r="N42" i="2"/>
  <c r="N38" i="2"/>
  <c r="N35" i="2"/>
  <c r="N31" i="2"/>
  <c r="N28" i="2"/>
  <c r="N23" i="2"/>
  <c r="N19" i="2"/>
  <c r="N183" i="2"/>
  <c r="N128" i="2"/>
  <c r="N184" i="2"/>
  <c r="O176" i="2"/>
  <c r="O168" i="2"/>
  <c r="O163" i="2"/>
  <c r="O157" i="2"/>
  <c r="O150" i="2"/>
  <c r="O135" i="2"/>
  <c r="O117" i="2"/>
  <c r="O110" i="2"/>
  <c r="O99" i="2"/>
  <c r="O94" i="2"/>
  <c r="O80" i="2"/>
  <c r="O75" i="2"/>
  <c r="O68" i="2"/>
  <c r="O61" i="2"/>
  <c r="O45" i="2"/>
  <c r="O42" i="2"/>
  <c r="O38" i="2"/>
  <c r="O35" i="2"/>
  <c r="O31" i="2"/>
  <c r="O28" i="2"/>
  <c r="O23" i="2"/>
  <c r="O19" i="2"/>
  <c r="O183" i="2"/>
  <c r="O128" i="2"/>
  <c r="O15" i="2"/>
  <c r="O184" i="2"/>
  <c r="D176" i="2"/>
  <c r="D168" i="2"/>
  <c r="D163" i="2"/>
  <c r="D157" i="2"/>
  <c r="D150" i="2"/>
  <c r="D135" i="2"/>
  <c r="D128" i="2"/>
  <c r="D117" i="2"/>
  <c r="D110" i="2"/>
  <c r="D99" i="2"/>
  <c r="D94" i="2"/>
  <c r="D80" i="2"/>
  <c r="D75" i="2"/>
  <c r="D68" i="2"/>
  <c r="D61" i="2"/>
  <c r="D45" i="2"/>
  <c r="D42" i="2"/>
  <c r="D38" i="2"/>
  <c r="D35" i="2"/>
  <c r="D31" i="2"/>
  <c r="D28" i="2"/>
  <c r="D23" i="2"/>
  <c r="D19" i="2"/>
  <c r="D183" i="2"/>
  <c r="D15" i="2"/>
  <c r="D184" i="2"/>
  <c r="M176" i="2"/>
  <c r="M168" i="2"/>
  <c r="M163" i="2"/>
  <c r="M157" i="2"/>
  <c r="M150" i="2"/>
  <c r="M135" i="2"/>
  <c r="M117" i="2"/>
  <c r="M128" i="2"/>
  <c r="M110" i="2"/>
  <c r="M99" i="2"/>
  <c r="M94" i="2"/>
  <c r="M80" i="2"/>
  <c r="M75" i="2"/>
  <c r="M68" i="2"/>
  <c r="M61" i="2"/>
  <c r="M45" i="2"/>
  <c r="M42" i="2"/>
  <c r="M38" i="2"/>
  <c r="M35" i="2"/>
  <c r="M31" i="2"/>
  <c r="M28" i="2"/>
  <c r="M23" i="2"/>
  <c r="M19" i="2"/>
  <c r="M183" i="2"/>
  <c r="M15" i="2"/>
  <c r="M184" i="2"/>
  <c r="C176" i="2"/>
  <c r="C168" i="2"/>
  <c r="C163" i="2"/>
  <c r="C157" i="2"/>
  <c r="C150" i="2"/>
  <c r="C135" i="2"/>
  <c r="C128" i="2"/>
  <c r="C117" i="2"/>
  <c r="C110" i="2"/>
  <c r="C99" i="2"/>
  <c r="C94" i="2"/>
  <c r="C80" i="2"/>
  <c r="C75" i="2"/>
  <c r="C68" i="2"/>
  <c r="C61" i="2"/>
  <c r="C45" i="2"/>
  <c r="C42" i="2"/>
  <c r="C38" i="2"/>
  <c r="C35" i="2"/>
  <c r="C31" i="2"/>
  <c r="C28" i="2"/>
  <c r="C23" i="2"/>
  <c r="C19" i="2"/>
  <c r="C183" i="2"/>
  <c r="C15" i="2"/>
  <c r="C184" i="2"/>
  <c r="H150" i="2"/>
  <c r="G150" i="2"/>
  <c r="H128" i="2"/>
  <c r="G128" i="2"/>
  <c r="G94" i="2"/>
  <c r="H94" i="2"/>
  <c r="H61" i="2"/>
  <c r="G61" i="2"/>
  <c r="H183" i="2"/>
  <c r="G183" i="2"/>
  <c r="H163" i="2"/>
  <c r="G163" i="2"/>
  <c r="H157" i="2"/>
  <c r="G157" i="2"/>
  <c r="H135" i="2"/>
  <c r="G135" i="2"/>
  <c r="H117" i="2"/>
  <c r="G117" i="2"/>
  <c r="H110" i="2"/>
  <c r="G110" i="2"/>
  <c r="H75" i="2"/>
  <c r="G75" i="2"/>
  <c r="H68" i="2"/>
  <c r="G68" i="2"/>
  <c r="H45" i="2"/>
  <c r="G45" i="2"/>
  <c r="H38" i="2"/>
  <c r="G38" i="2"/>
  <c r="H31" i="2"/>
  <c r="G31" i="2"/>
  <c r="H176" i="2"/>
  <c r="G176" i="2"/>
  <c r="H168" i="2"/>
  <c r="G168" i="2"/>
  <c r="H99" i="2"/>
  <c r="G99" i="2"/>
  <c r="H80" i="2"/>
  <c r="G80" i="2"/>
  <c r="H28" i="2"/>
  <c r="G28" i="2"/>
  <c r="H42" i="2"/>
  <c r="G42" i="2"/>
  <c r="H35" i="2"/>
  <c r="G35" i="2"/>
  <c r="H23" i="2"/>
  <c r="G23" i="2"/>
  <c r="H19" i="2"/>
  <c r="G19" i="2"/>
  <c r="G15" i="2"/>
  <c r="G184" i="2"/>
  <c r="H15" i="2"/>
  <c r="H184" i="2"/>
</calcChain>
</file>

<file path=xl/sharedStrings.xml><?xml version="1.0" encoding="utf-8"?>
<sst xmlns="http://schemas.openxmlformats.org/spreadsheetml/2006/main" count="254" uniqueCount="179">
  <si>
    <t>คณะการจัดการและการท่องเที่ยว</t>
  </si>
  <si>
    <t>บช.บ.</t>
  </si>
  <si>
    <t>บธ.บ.</t>
  </si>
  <si>
    <t>คณะการแพทย์แผนไทยอภัยภูเบศร</t>
  </si>
  <si>
    <t>พท.บ. (การแพทย์แผนไทย)</t>
  </si>
  <si>
    <t>พทป.บ. (การแพทย์แผนไทยประยุกต์)</t>
  </si>
  <si>
    <t>คณะดนตรีและการแสดง</t>
  </si>
  <si>
    <t>ศป.บ. (ดนตรี)</t>
  </si>
  <si>
    <t>ศป.บ. (ศิลปะการแสดง)</t>
  </si>
  <si>
    <t>คณะเทคโนโลยีการเกษตร</t>
  </si>
  <si>
    <t>วท.บ. (เกษตรศาสตร์: กลุ่มพืชศาสตร์)</t>
  </si>
  <si>
    <t>วท.บ. (เกษตรศาสตร์: กลุ่มสัตวศาสตร์)</t>
  </si>
  <si>
    <t>วท.บ. (พัฒนาผลิตภัณฑ์อุตสาหกรรมเกษตร)</t>
  </si>
  <si>
    <t>คณะเทคโนโลยีทางทะเล</t>
  </si>
  <si>
    <t>วท.บ. (เทคโนโลยีทางทะเล)</t>
  </si>
  <si>
    <t>คณะพยาบาลศาสตร์</t>
  </si>
  <si>
    <t>พย.บ.</t>
  </si>
  <si>
    <t>พย.บ. (หลักสูตรภาษาอังกฤษ)</t>
  </si>
  <si>
    <t>คณะแพทยศาสตร์</t>
  </si>
  <si>
    <t>พ.บ.</t>
  </si>
  <si>
    <t>คณะภูมิสารสนเทศศาสตร์</t>
  </si>
  <si>
    <t>วท.บ. (ภูมิสารสนเทศศาสตร์: กลุ่มภูมิศาสตร์)</t>
  </si>
  <si>
    <t>วท.บ. (ภูมิสารสนเทศศาสตร์: กลุ่มภูมิสารสนเทศศาสตร์)</t>
  </si>
  <si>
    <t>คณะเภสัชศาสตร์</t>
  </si>
  <si>
    <t>ภ.บ.</t>
  </si>
  <si>
    <t xml:space="preserve">คณะมนุษยศาสตร์และสังคมศาสตร์ </t>
  </si>
  <si>
    <t>นศ.บ.</t>
  </si>
  <si>
    <t>วท.บ. (จิตวิทยา)</t>
  </si>
  <si>
    <t>ศ.บ.</t>
  </si>
  <si>
    <t>ศศ.บ. (การจัดการทรัพยากรวัฒนธรรม)</t>
  </si>
  <si>
    <t>ศศ.บ. (การจัดการบริการสังคม)</t>
  </si>
  <si>
    <t>ศศ.บ. (ประวัติศาสตร์)</t>
  </si>
  <si>
    <t>ศศ.บ. (ภาษาเกาหลี)</t>
  </si>
  <si>
    <t>ศศ.บ. (ภาษาจีน)</t>
  </si>
  <si>
    <t>ศศ.บ. (ภาษาญี่ปุ่น)</t>
  </si>
  <si>
    <t>ศศ.บ. (ภาษาไทย)</t>
  </si>
  <si>
    <t>ศศ.บ. (ภาษาฝรั่งเศสเพื่อการสื่อสาร)</t>
  </si>
  <si>
    <t>ศศ.บ. (ภาษาอังกฤษ)</t>
  </si>
  <si>
    <t>ศศ.บ. (ศาสนาและปรัชญา)</t>
  </si>
  <si>
    <t>ศศ.บ. (สารสนเทศศึกษา)</t>
  </si>
  <si>
    <t>คณะรัฐศาสตร์และนิติศาสตร์</t>
  </si>
  <si>
    <t>น.บ.</t>
  </si>
  <si>
    <t>ร.บ.</t>
  </si>
  <si>
    <t>คณะโลจิสติกส์</t>
  </si>
  <si>
    <t>บธ.บ. (การค้าระหว่างประเทศและการจัดการโลจิสติกส์)</t>
  </si>
  <si>
    <t>วท.บ. (การจัดการโลจิสติกส์)</t>
  </si>
  <si>
    <t>วท.บ. (การจัดการอุตสาหกรรมพาณิชยนาวี)</t>
  </si>
  <si>
    <t>วท.บ. (วิทยาการเดินเรือ)</t>
  </si>
  <si>
    <t>คณะวิทยาการสารสนเทศ</t>
  </si>
  <si>
    <t>วท.บ. (เทคโนโลยีสารสนเทศ)</t>
  </si>
  <si>
    <t>วท.บ. (วิทยาการคอมพิวเตอร์)</t>
  </si>
  <si>
    <t>วท.บ. (วิศวกรรมซอฟต์แวร์)</t>
  </si>
  <si>
    <t>คณะวิทยาศาสตร์</t>
  </si>
  <si>
    <t>วท.บ. (คณิตศาสตร์)</t>
  </si>
  <si>
    <t>วท.บ. (เคมี)</t>
  </si>
  <si>
    <t>วท.บ. (จุลชีววิทยา)</t>
  </si>
  <si>
    <t>วท.บ. (ชีวเคมี)</t>
  </si>
  <si>
    <t>วท.บ. (ชีววิทยา)</t>
  </si>
  <si>
    <t>วท.บ. (เทคโนโลยีชีวภาพ)</t>
  </si>
  <si>
    <t>วท.บ. (ฟิสิกส์)</t>
  </si>
  <si>
    <t>วท.บ. (ฟิสิกส์ประยุกต์)</t>
  </si>
  <si>
    <t>วท.บ. (วาริชศาสตร์)</t>
  </si>
  <si>
    <t>วท.บ. (วิทยาศาสตร์และเทคโนโลยีอาหาร)</t>
  </si>
  <si>
    <t>วท.บ. (สถิติ)</t>
  </si>
  <si>
    <t>วิทย์-ยังไม่แยกเอก</t>
  </si>
  <si>
    <t>คณะวิทยาศาสตร์การกีฬา</t>
  </si>
  <si>
    <t>วท.บ. (วิทยาศาสตร์การออกกำลังกายและการกีฬา)</t>
  </si>
  <si>
    <t>ศศ.บ. (การจัดการและการสอนกีฬา)</t>
  </si>
  <si>
    <t>ศศ.บ. (สื่อสารมวลชนทางกีฬา)</t>
  </si>
  <si>
    <t>คณะวิทยาศาสตร์และศิลปศาสตร์</t>
  </si>
  <si>
    <t>บธ.บ. (การจัดการโลจิสติกส์และการค้าชายแดน)</t>
  </si>
  <si>
    <t>วท.บ. (เทคโนโลยีการเกษตร)</t>
  </si>
  <si>
    <t>ศศ.บ. (ภาษาอังกฤษเพื่อการสื่อสารทางธุรกิจ)</t>
  </si>
  <si>
    <t>คณะวิทยาศาสตร์และสังคมศาสตร์</t>
  </si>
  <si>
    <t>บธ.บ. (การจัดการทรัพยากรมนุษย์)</t>
  </si>
  <si>
    <t>บธ.บ. (คอมพิวเตอร์ธุรกิจ)</t>
  </si>
  <si>
    <t>วท.บ. (ทรัพยากรธรรมชาติและสิ่งแวดล้อม)</t>
  </si>
  <si>
    <t>คณะวิศวกรรมศาสตร์</t>
  </si>
  <si>
    <t>วศ.บ. (วิศวกรรมเคมี)</t>
  </si>
  <si>
    <t>วศ.บ. (วิศวกรรมเครื่องกล)</t>
  </si>
  <si>
    <t>วศ.บ. (วิศวกรรมไฟฟ้า)</t>
  </si>
  <si>
    <t>วศ.บ. (วิศวกรรมโยธา)</t>
  </si>
  <si>
    <t>วศ.บ. (วิศวกรรมโยธาและโครงสร้างพื้นฐาน)</t>
  </si>
  <si>
    <t>วศ.บ. (วิศวกรรมระบบสมองกลฝังตัว)</t>
  </si>
  <si>
    <t>วศ.บ. (วิศวกรรมวัสดุ)</t>
  </si>
  <si>
    <t>วศ.บ. (วิศวกรรมสิ่งแวดล้อม)</t>
  </si>
  <si>
    <t>วศ.บ. (วิศวกรรมอุตสาหการ)</t>
  </si>
  <si>
    <t>คณะศิลปกรรมศาสตร์</t>
  </si>
  <si>
    <t>ศป.บ. (ออกแบบเซรามิกส์)</t>
  </si>
  <si>
    <t>ศป.บ.(กราฟิกอาร์ต และกราฟิกมีเดีย)</t>
  </si>
  <si>
    <t>ศป.บ.(การออกแบบผลิตภัณฑ์)</t>
  </si>
  <si>
    <t>ศป.บ.(จิตรกรรม)</t>
  </si>
  <si>
    <t>ศป.บ.(นิเทศศิลป์)</t>
  </si>
  <si>
    <t>คณะศึกษาศาสตร์</t>
  </si>
  <si>
    <t>กศ.บ. (การศึกษาปฐมวัย)</t>
  </si>
  <si>
    <t>กศ.บ. (คณิตศาสตร์)</t>
  </si>
  <si>
    <t>กศ.บ. (เคมี)</t>
  </si>
  <si>
    <t>กศ.บ. (ชีววิทยา)</t>
  </si>
  <si>
    <t>กศ.บ. (ดนตรีศึกษา)</t>
  </si>
  <si>
    <t>กศ.บ. (เทคโนโลยีการศึกษา)</t>
  </si>
  <si>
    <t>กศ.บ. (เทคโนโลยีอุตสาหกรรมศึกษา)</t>
  </si>
  <si>
    <t>กศ.บ. (พลศึกษา)</t>
  </si>
  <si>
    <t>กศ.บ. (ฟิสิกส์)</t>
  </si>
  <si>
    <t>กศ.บ. (ภาษาจีน)</t>
  </si>
  <si>
    <t>กศ.บ. (ศิลปศึกษา)</t>
  </si>
  <si>
    <t>คณะสหเวชศาสตร์</t>
  </si>
  <si>
    <t>วท.บ. (กายภาพบำบัด)</t>
  </si>
  <si>
    <t>วท.บ. (ชีวเวชศาสตร์)</t>
  </si>
  <si>
    <t>วท.บ. (เทคนิคการแพทย์)</t>
  </si>
  <si>
    <t>วท.บ. (พยาธิวิทยากายวิภาค)</t>
  </si>
  <si>
    <t>วท.บ. (โภชนบำบัดและการกำหนดอาหาร)</t>
  </si>
  <si>
    <t>คณะสาธารณสุขศาสตร์</t>
  </si>
  <si>
    <t>วท.บ. (สุขศาสตร์อุตสาหกรรมและความปลอดภัย)</t>
  </si>
  <si>
    <t>วท.บ. (สุขศึกษาและการส่งเสริมสุขภาพ)</t>
  </si>
  <si>
    <t>วท.บ. (อนามัยสิ่งแวดล้อม)</t>
  </si>
  <si>
    <t>ส.บ. (สาธารณสุขชุมชน)</t>
  </si>
  <si>
    <t>คณะอัญมณี</t>
  </si>
  <si>
    <t>บธ.บ. (ธุรกิจอัญมณีและเครื่องประดับ)</t>
  </si>
  <si>
    <t>วท.บ. (อัญมณีและเครื่องประดับ)</t>
  </si>
  <si>
    <t>ศป.บ. (การออกแบบเครื่องประดับ)</t>
  </si>
  <si>
    <t>โครงการจัดตั้งคณะพาณิชยศาสตร์และบริหารธุรกิจ</t>
  </si>
  <si>
    <t>บธ.บ.(การจัดการ: กลุ่มการจัดการธุรกิจทั่วไป)</t>
  </si>
  <si>
    <t>บธ.บ.(การจัดการ: กลุ่มการตลาด)</t>
  </si>
  <si>
    <t>บธ.บ.(การจัดการ: กลุ่มธุรกิจระหว่างประเทศ)</t>
  </si>
  <si>
    <t>วิทยาลัยนานาชาติ</t>
  </si>
  <si>
    <t>บธ.บ. (การจัดการการบริการและการท่องเที่ยวนานาชาติ)</t>
  </si>
  <si>
    <t>บธ.บ. (การจัดการโลจิสติกส์)</t>
  </si>
  <si>
    <t>บธ.บ. (บริหารธุรกิจ)</t>
  </si>
  <si>
    <t>ศศ.บ. (การติดต่อสื่อสาร)</t>
  </si>
  <si>
    <t>TCAS รอบ 1</t>
  </si>
  <si>
    <t>TCAS รอบ 2</t>
  </si>
  <si>
    <t>TCAS รอบ 3</t>
  </si>
  <si>
    <t>รวม</t>
  </si>
  <si>
    <t>จำนวนรายงานตัว</t>
  </si>
  <si>
    <t>ปกติ</t>
  </si>
  <si>
    <t>พิเศษ</t>
  </si>
  <si>
    <t>บธ.บ. กลุ่มวิชาเอกการเงิน</t>
  </si>
  <si>
    <t xml:space="preserve">บธ.บ. กลุ่มวิชาเอกการจัดการ </t>
  </si>
  <si>
    <t xml:space="preserve">บธ.บ. กลุ่มวิชาเอกการจัดการทรัพยากรมนุษย์ </t>
  </si>
  <si>
    <t>บธ.บ. กลุ่มวิชาเอกการตลาด</t>
  </si>
  <si>
    <t>บธ.บ. กลุ่มวิชาเอกธุรกิจระหว่างประเทศ</t>
  </si>
  <si>
    <t>รป.บ. (การบริหารทั่วไป)</t>
  </si>
  <si>
    <t>ศป.บ. (นิเทศศิลป์และการออกแบบ)</t>
  </si>
  <si>
    <t>รวมทั้งสิ้น</t>
  </si>
  <si>
    <t>บธ.บ.(การจัดการการท่องเที่ยวและการจัดการการโรงแรม) กลุ่มการจัดการการโรงแรม</t>
  </si>
  <si>
    <t>บธ.บ.(การจัดการการท่องเที่ยวและการจัดการการโรงแรม) กลุ่มการจัดการการท่องเที่ยว</t>
  </si>
  <si>
    <t xml:space="preserve">รป.บ. (การบริหารท้องถิ่น) </t>
  </si>
  <si>
    <t>FACULTYNAME</t>
  </si>
  <si>
    <t>26/12/2560</t>
  </si>
  <si>
    <t>10/5/2561</t>
  </si>
  <si>
    <t>18/5/2561</t>
  </si>
  <si>
    <t>20/6/2561</t>
  </si>
  <si>
    <t>90/90</t>
  </si>
  <si>
    <t>50/10</t>
  </si>
  <si>
    <t>60/20</t>
  </si>
  <si>
    <t>จำนวน
ตามแผน
(ปกติ/พิศษ)</t>
  </si>
  <si>
    <t>15/15</t>
  </si>
  <si>
    <t>75/75</t>
  </si>
  <si>
    <t>30/30</t>
  </si>
  <si>
    <t>55/50</t>
  </si>
  <si>
    <t>25/20</t>
  </si>
  <si>
    <t>คณะ/หลักสูตร</t>
  </si>
  <si>
    <t>100/0</t>
  </si>
  <si>
    <t>50/0</t>
  </si>
  <si>
    <t>64/0</t>
  </si>
  <si>
    <t>22/0</t>
  </si>
  <si>
    <t>20/0</t>
  </si>
  <si>
    <t>35/0</t>
  </si>
  <si>
    <t>75/0</t>
  </si>
  <si>
    <t>180/0</t>
  </si>
  <si>
    <t>104/0</t>
  </si>
  <si>
    <t>90/0</t>
  </si>
  <si>
    <t>120/0</t>
  </si>
  <si>
    <t>TCAS รอบ 4</t>
  </si>
  <si>
    <t>TCAS รอบ 5</t>
  </si>
  <si>
    <t>จำนวนนิสิตระดับปริญญาตรี TCAS รอบ 1 - 5</t>
  </si>
  <si>
    <t>ทุน/อื่นๆ</t>
  </si>
  <si>
    <t>น.บ. ภาคบัณฑิต</t>
  </si>
  <si>
    <t>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</si>
</sst>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0"/>
      <color indexed="8"/>
      <name val="Tahoma"/>
      <family val="2"/>
      <scheme val="minor"/>
    </font>
    <font>
      <b/>
      <sz val="11"/>
      <color rgb="FF0070C0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Calibri"/>
      <family val="2"/>
    </font>
    <font>
      <sz val="1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22"/>
        <bgColor indexed="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 vertical="top"/>
    </xf>
    <xf numFmtId="0" fontId="5" fillId="0" borderId="21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14" fontId="3" fillId="0" borderId="0" xfId="0" applyNumberFormat="1" applyFont="1"/>
    <xf numFmtId="0" fontId="10" fillId="5" borderId="25" xfId="2" applyFont="1" applyFill="1" applyBorder="1" applyAlignment="1">
      <alignment horizontal="center"/>
    </xf>
    <xf numFmtId="0" fontId="10" fillId="0" borderId="26" xfId="2" applyFont="1" applyFill="1" applyBorder="1" applyAlignment="1"/>
    <xf numFmtId="0" fontId="10" fillId="0" borderId="26" xfId="2" applyFont="1" applyFill="1" applyBorder="1" applyAlignment="1">
      <alignment horizontal="right"/>
    </xf>
    <xf numFmtId="0" fontId="1" fillId="0" borderId="0" xfId="2" applyAlignment="1"/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22" xfId="0" quotePrefix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3" fillId="0" borderId="22" xfId="0" quotePrefix="1" applyFont="1" applyBorder="1" applyAlignment="1">
      <alignment horizontal="center"/>
    </xf>
    <xf numFmtId="0" fontId="7" fillId="0" borderId="39" xfId="1" applyFont="1" applyFill="1" applyBorder="1" applyAlignment="1"/>
    <xf numFmtId="0" fontId="7" fillId="0" borderId="22" xfId="1" applyFont="1" applyFill="1" applyBorder="1" applyAlignment="1"/>
    <xf numFmtId="0" fontId="7" fillId="0" borderId="40" xfId="1" applyFont="1" applyFill="1" applyBorder="1" applyAlignment="1"/>
    <xf numFmtId="0" fontId="7" fillId="0" borderId="35" xfId="1" applyFont="1" applyFill="1" applyBorder="1" applyAlignment="1">
      <alignment wrapText="1"/>
    </xf>
    <xf numFmtId="0" fontId="7" fillId="0" borderId="41" xfId="1" applyFont="1" applyFill="1" applyBorder="1" applyAlignment="1"/>
    <xf numFmtId="0" fontId="7" fillId="0" borderId="23" xfId="1" applyFont="1" applyFill="1" applyBorder="1" applyAlignment="1">
      <alignment wrapText="1"/>
    </xf>
    <xf numFmtId="0" fontId="7" fillId="0" borderId="4" xfId="1" applyFont="1" applyFill="1" applyBorder="1" applyAlignment="1"/>
    <xf numFmtId="0" fontId="7" fillId="0" borderId="5" xfId="1" applyFont="1" applyFill="1" applyBorder="1" applyAlignment="1"/>
    <xf numFmtId="0" fontId="7" fillId="0" borderId="42" xfId="1" applyFont="1" applyFill="1" applyBorder="1" applyAlignment="1"/>
    <xf numFmtId="0" fontId="7" fillId="0" borderId="36" xfId="1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11" fillId="0" borderId="35" xfId="0" quotePrefix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 wrapText="1"/>
    </xf>
    <xf numFmtId="0" fontId="7" fillId="0" borderId="4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5" fillId="0" borderId="45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0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46" xfId="1" applyFont="1" applyBorder="1" applyAlignment="1">
      <alignment horizontal="center" vertical="top"/>
    </xf>
    <xf numFmtId="0" fontId="5" fillId="0" borderId="33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47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6" fillId="0" borderId="13" xfId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13" xfId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5" fillId="0" borderId="7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</cellXfs>
  <cellStyles count="3">
    <cellStyle name="ปกติ" xfId="0" builtinId="0"/>
    <cellStyle name="ปกติ_Sheet1" xfId="2"/>
    <cellStyle name="ปกติ_Sheet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11" sqref="R11"/>
    </sheetView>
  </sheetViews>
  <sheetFormatPr defaultRowHeight="14.25" x14ac:dyDescent="0.2"/>
  <cols>
    <col min="1" max="1" width="4.375" style="2" customWidth="1"/>
    <col min="2" max="2" width="39.125" style="2" bestFit="1" customWidth="1"/>
    <col min="3" max="12" width="5.375" style="1" customWidth="1"/>
    <col min="13" max="13" width="7.25" style="1" customWidth="1"/>
    <col min="14" max="15" width="6.125" style="1" customWidth="1"/>
    <col min="16" max="16" width="9" style="1"/>
    <col min="17" max="17" width="0" style="2" hidden="1" customWidth="1"/>
    <col min="18" max="16384" width="9" style="2"/>
  </cols>
  <sheetData>
    <row r="1" spans="1:18" ht="18" x14ac:dyDescent="0.25">
      <c r="A1" s="76" t="s">
        <v>175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3" spans="1:18" ht="14.25" customHeight="1" x14ac:dyDescent="0.2">
      <c r="A3" s="74"/>
      <c r="B3" s="75" t="s">
        <v>161</v>
      </c>
      <c r="C3" s="77" t="s">
        <v>133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62" t="s">
        <v>155</v>
      </c>
    </row>
    <row r="4" spans="1:18" ht="14.25" customHeight="1" x14ac:dyDescent="0.2">
      <c r="A4" s="74"/>
      <c r="B4" s="75"/>
      <c r="C4" s="71" t="s">
        <v>129</v>
      </c>
      <c r="D4" s="71"/>
      <c r="E4" s="71" t="s">
        <v>130</v>
      </c>
      <c r="F4" s="71"/>
      <c r="G4" s="71" t="s">
        <v>131</v>
      </c>
      <c r="H4" s="71"/>
      <c r="I4" s="71" t="s">
        <v>173</v>
      </c>
      <c r="J4" s="71"/>
      <c r="K4" s="71" t="s">
        <v>174</v>
      </c>
      <c r="L4" s="71"/>
      <c r="M4" s="72" t="s">
        <v>176</v>
      </c>
      <c r="N4" s="73" t="s">
        <v>132</v>
      </c>
      <c r="O4" s="73"/>
      <c r="P4" s="63"/>
    </row>
    <row r="5" spans="1:18" x14ac:dyDescent="0.2">
      <c r="A5" s="74"/>
      <c r="B5" s="75"/>
      <c r="C5" s="22" t="s">
        <v>134</v>
      </c>
      <c r="D5" s="22" t="s">
        <v>135</v>
      </c>
      <c r="E5" s="22" t="s">
        <v>134</v>
      </c>
      <c r="F5" s="23" t="s">
        <v>135</v>
      </c>
      <c r="G5" s="22" t="s">
        <v>134</v>
      </c>
      <c r="H5" s="22" t="s">
        <v>135</v>
      </c>
      <c r="I5" s="58" t="s">
        <v>134</v>
      </c>
      <c r="J5" s="58" t="s">
        <v>135</v>
      </c>
      <c r="K5" s="58" t="s">
        <v>134</v>
      </c>
      <c r="L5" s="58" t="s">
        <v>135</v>
      </c>
      <c r="M5" s="72"/>
      <c r="N5" s="22" t="s">
        <v>134</v>
      </c>
      <c r="O5" s="22" t="s">
        <v>135</v>
      </c>
      <c r="P5" s="64"/>
    </row>
    <row r="6" spans="1:18" x14ac:dyDescent="0.2">
      <c r="A6" s="3" t="s">
        <v>0</v>
      </c>
      <c r="B6" s="4"/>
      <c r="C6" s="5"/>
      <c r="D6" s="6"/>
      <c r="E6" s="5"/>
      <c r="F6" s="6"/>
      <c r="G6" s="5"/>
      <c r="H6" s="6"/>
      <c r="I6" s="5"/>
      <c r="J6" s="6"/>
      <c r="K6" s="80"/>
      <c r="L6" s="39"/>
      <c r="M6" s="7"/>
      <c r="N6" s="5"/>
      <c r="O6" s="6"/>
      <c r="P6" s="40"/>
      <c r="Q6" s="29"/>
      <c r="R6" s="29"/>
    </row>
    <row r="7" spans="1:18" x14ac:dyDescent="0.2">
      <c r="A7" s="48"/>
      <c r="B7" s="49" t="s">
        <v>1</v>
      </c>
      <c r="C7" s="8">
        <v>22</v>
      </c>
      <c r="D7" s="9"/>
      <c r="E7" s="8">
        <v>1</v>
      </c>
      <c r="F7" s="9"/>
      <c r="G7" s="96"/>
      <c r="H7" s="97"/>
      <c r="I7" s="96">
        <v>19</v>
      </c>
      <c r="J7" s="97">
        <v>46</v>
      </c>
      <c r="K7" s="98">
        <v>5</v>
      </c>
      <c r="L7" s="99">
        <v>7</v>
      </c>
      <c r="M7" s="95"/>
      <c r="N7" s="116">
        <f>SUM(C7,E7,G7,M7,K7,I7)</f>
        <v>47</v>
      </c>
      <c r="O7" s="117">
        <f>SUM(D7,F7,H7,L7,J7)</f>
        <v>53</v>
      </c>
      <c r="P7" s="47" t="s">
        <v>156</v>
      </c>
    </row>
    <row r="8" spans="1:18" x14ac:dyDescent="0.2">
      <c r="A8" s="48"/>
      <c r="B8" s="49" t="s">
        <v>136</v>
      </c>
      <c r="C8" s="8">
        <v>5</v>
      </c>
      <c r="D8" s="9"/>
      <c r="E8" s="8">
        <v>4</v>
      </c>
      <c r="F8" s="9"/>
      <c r="G8" s="96"/>
      <c r="H8" s="97"/>
      <c r="I8" s="96">
        <v>43</v>
      </c>
      <c r="J8" s="97"/>
      <c r="K8" s="98">
        <v>5</v>
      </c>
      <c r="L8" s="99"/>
      <c r="M8" s="95"/>
      <c r="N8" s="116">
        <f>SUM(C8,E8,G8,M8,K8,I8)</f>
        <v>57</v>
      </c>
      <c r="O8" s="117">
        <f>SUM(D8,F8,H8,L8,J8)</f>
        <v>0</v>
      </c>
      <c r="P8" s="65" t="s">
        <v>157</v>
      </c>
    </row>
    <row r="9" spans="1:18" x14ac:dyDescent="0.2">
      <c r="A9" s="48"/>
      <c r="B9" s="49" t="s">
        <v>137</v>
      </c>
      <c r="C9" s="8">
        <v>17</v>
      </c>
      <c r="D9" s="9"/>
      <c r="E9" s="8">
        <v>8</v>
      </c>
      <c r="F9" s="9"/>
      <c r="G9" s="96"/>
      <c r="H9" s="97"/>
      <c r="I9" s="96">
        <v>15</v>
      </c>
      <c r="J9" s="97">
        <v>39</v>
      </c>
      <c r="K9" s="98">
        <v>5</v>
      </c>
      <c r="L9" s="99">
        <v>6</v>
      </c>
      <c r="M9" s="95"/>
      <c r="N9" s="116">
        <f>SUM(C9,E9,G9,M9,K9,I9)</f>
        <v>45</v>
      </c>
      <c r="O9" s="117">
        <f>SUM(D9,F9,H9,L9,J9)</f>
        <v>45</v>
      </c>
      <c r="P9" s="66"/>
    </row>
    <row r="10" spans="1:18" x14ac:dyDescent="0.2">
      <c r="A10" s="48"/>
      <c r="B10" s="49" t="s">
        <v>138</v>
      </c>
      <c r="C10" s="8">
        <v>6</v>
      </c>
      <c r="D10" s="9"/>
      <c r="E10" s="8">
        <v>10</v>
      </c>
      <c r="F10" s="9"/>
      <c r="G10" s="96"/>
      <c r="H10" s="97"/>
      <c r="I10" s="96">
        <v>27</v>
      </c>
      <c r="J10" s="97">
        <v>40</v>
      </c>
      <c r="K10" s="98">
        <v>9</v>
      </c>
      <c r="L10" s="99">
        <v>6</v>
      </c>
      <c r="M10" s="95"/>
      <c r="N10" s="116">
        <f>SUM(C10,E10,G10,M10,K10,I10)</f>
        <v>52</v>
      </c>
      <c r="O10" s="117">
        <f>SUM(D10,F10,H10,L10,J10)</f>
        <v>46</v>
      </c>
      <c r="P10" s="66"/>
    </row>
    <row r="11" spans="1:18" x14ac:dyDescent="0.2">
      <c r="A11" s="48"/>
      <c r="B11" s="49" t="s">
        <v>139</v>
      </c>
      <c r="C11" s="8">
        <v>10</v>
      </c>
      <c r="D11" s="9"/>
      <c r="E11" s="8">
        <v>6</v>
      </c>
      <c r="F11" s="9"/>
      <c r="G11" s="96"/>
      <c r="H11" s="97"/>
      <c r="I11" s="96">
        <v>25</v>
      </c>
      <c r="J11" s="97">
        <v>40</v>
      </c>
      <c r="K11" s="98">
        <v>6</v>
      </c>
      <c r="L11" s="99">
        <v>4</v>
      </c>
      <c r="M11" s="95"/>
      <c r="N11" s="116">
        <f>SUM(C11,E11,G11,M11,K11,I11)</f>
        <v>47</v>
      </c>
      <c r="O11" s="117">
        <f>SUM(D11,F11,H11,L11,J11)</f>
        <v>44</v>
      </c>
      <c r="P11" s="66"/>
    </row>
    <row r="12" spans="1:18" x14ac:dyDescent="0.2">
      <c r="A12" s="48"/>
      <c r="B12" s="49" t="s">
        <v>140</v>
      </c>
      <c r="C12" s="8">
        <v>23</v>
      </c>
      <c r="D12" s="9"/>
      <c r="E12" s="8">
        <v>8</v>
      </c>
      <c r="F12" s="9"/>
      <c r="G12" s="96"/>
      <c r="H12" s="97"/>
      <c r="I12" s="96">
        <v>13</v>
      </c>
      <c r="J12" s="97">
        <v>45</v>
      </c>
      <c r="K12" s="98">
        <v>4</v>
      </c>
      <c r="L12" s="99">
        <v>5</v>
      </c>
      <c r="M12" s="95"/>
      <c r="N12" s="116">
        <f>SUM(C12,E12,G12,M12,K12,I12)</f>
        <v>48</v>
      </c>
      <c r="O12" s="117">
        <f>SUM(D12,F12,H12,L12,J12)</f>
        <v>50</v>
      </c>
      <c r="P12" s="66"/>
    </row>
    <row r="13" spans="1:18" ht="25.5" x14ac:dyDescent="0.2">
      <c r="A13" s="50"/>
      <c r="B13" s="51" t="s">
        <v>144</v>
      </c>
      <c r="C13" s="25">
        <v>14</v>
      </c>
      <c r="D13" s="26"/>
      <c r="E13" s="25">
        <v>11</v>
      </c>
      <c r="F13" s="26"/>
      <c r="G13" s="106"/>
      <c r="H13" s="107"/>
      <c r="I13" s="106">
        <v>14</v>
      </c>
      <c r="J13" s="107">
        <v>29</v>
      </c>
      <c r="K13" s="108">
        <v>5</v>
      </c>
      <c r="L13" s="109">
        <v>20</v>
      </c>
      <c r="M13" s="110"/>
      <c r="N13" s="122">
        <f>SUM(C13,E13,G13,M13,K13,I13)</f>
        <v>44</v>
      </c>
      <c r="O13" s="123">
        <f>SUM(D13,F13,H13,L13,J13)</f>
        <v>49</v>
      </c>
      <c r="P13" s="65" t="s">
        <v>158</v>
      </c>
    </row>
    <row r="14" spans="1:18" ht="25.5" x14ac:dyDescent="0.2">
      <c r="A14" s="52"/>
      <c r="B14" s="53" t="s">
        <v>145</v>
      </c>
      <c r="C14" s="27">
        <v>12</v>
      </c>
      <c r="D14" s="28"/>
      <c r="E14" s="27">
        <v>6</v>
      </c>
      <c r="F14" s="28"/>
      <c r="G14" s="111"/>
      <c r="H14" s="112"/>
      <c r="I14" s="111">
        <v>17</v>
      </c>
      <c r="J14" s="112">
        <v>29</v>
      </c>
      <c r="K14" s="113">
        <v>5</v>
      </c>
      <c r="L14" s="114">
        <v>26</v>
      </c>
      <c r="M14" s="115"/>
      <c r="N14" s="122">
        <f>SUM(C14,E14,G14,M14,K14,I14)</f>
        <v>40</v>
      </c>
      <c r="O14" s="123">
        <f>SUM(D14,F14,H14,L14,J14)</f>
        <v>55</v>
      </c>
      <c r="P14" s="67"/>
    </row>
    <row r="15" spans="1:18" x14ac:dyDescent="0.2">
      <c r="A15" s="69" t="s">
        <v>132</v>
      </c>
      <c r="B15" s="70"/>
      <c r="C15" s="13">
        <f>SUM(C7:C14)</f>
        <v>109</v>
      </c>
      <c r="D15" s="14">
        <f>SUM(D7:D14)</f>
        <v>0</v>
      </c>
      <c r="E15" s="13">
        <f t="shared" ref="E15:H15" si="0">SUM(E7:E14)</f>
        <v>54</v>
      </c>
      <c r="F15" s="14">
        <f t="shared" si="0"/>
        <v>0</v>
      </c>
      <c r="G15" s="13">
        <f t="shared" si="0"/>
        <v>0</v>
      </c>
      <c r="H15" s="14">
        <f t="shared" si="0"/>
        <v>0</v>
      </c>
      <c r="I15" s="13">
        <f t="shared" ref="I15:L15" si="1">SUM(I7:I14)</f>
        <v>173</v>
      </c>
      <c r="J15" s="14">
        <f t="shared" si="1"/>
        <v>268</v>
      </c>
      <c r="K15" s="13">
        <f t="shared" si="1"/>
        <v>44</v>
      </c>
      <c r="L15" s="14">
        <f t="shared" si="1"/>
        <v>74</v>
      </c>
      <c r="M15" s="15">
        <f>SUM(M7:M14)</f>
        <v>0</v>
      </c>
      <c r="N15" s="13">
        <f>SUM(N7:N14)</f>
        <v>380</v>
      </c>
      <c r="O15" s="14">
        <f t="shared" ref="O15" si="2">SUM(O7:O14)</f>
        <v>342</v>
      </c>
      <c r="P15" s="24">
        <f>30+150+60</f>
        <v>240</v>
      </c>
    </row>
    <row r="16" spans="1:18" x14ac:dyDescent="0.2">
      <c r="A16" s="54" t="s">
        <v>3</v>
      </c>
      <c r="B16" s="55"/>
      <c r="C16" s="16"/>
      <c r="D16" s="17"/>
      <c r="E16" s="16"/>
      <c r="F16" s="17"/>
      <c r="G16" s="101"/>
      <c r="H16" s="102"/>
      <c r="I16" s="101"/>
      <c r="J16" s="102"/>
      <c r="K16" s="103"/>
      <c r="L16" s="104"/>
      <c r="M16" s="105"/>
      <c r="N16" s="118"/>
      <c r="O16" s="119"/>
      <c r="P16" s="41"/>
    </row>
    <row r="17" spans="1:16" x14ac:dyDescent="0.2">
      <c r="A17" s="48"/>
      <c r="B17" s="49" t="s">
        <v>4</v>
      </c>
      <c r="C17" s="96"/>
      <c r="D17" s="97"/>
      <c r="E17" s="8">
        <v>10</v>
      </c>
      <c r="F17" s="9"/>
      <c r="G17" s="96"/>
      <c r="H17" s="97"/>
      <c r="I17" s="96">
        <v>28</v>
      </c>
      <c r="J17" s="97"/>
      <c r="K17" s="98"/>
      <c r="L17" s="99"/>
      <c r="M17" s="95"/>
      <c r="N17" s="116">
        <f>SUM(C17,E17,G17,M17,K17,I17)</f>
        <v>38</v>
      </c>
      <c r="O17" s="117">
        <f>SUM(D17,F17,H17,L17,J17)</f>
        <v>0</v>
      </c>
      <c r="P17" s="44" t="s">
        <v>163</v>
      </c>
    </row>
    <row r="18" spans="1:16" x14ac:dyDescent="0.2">
      <c r="A18" s="48"/>
      <c r="B18" s="49" t="s">
        <v>5</v>
      </c>
      <c r="C18" s="96"/>
      <c r="D18" s="97"/>
      <c r="E18" s="8">
        <v>16</v>
      </c>
      <c r="F18" s="9"/>
      <c r="G18" s="96"/>
      <c r="H18" s="97"/>
      <c r="I18" s="96">
        <v>21</v>
      </c>
      <c r="J18" s="97"/>
      <c r="K18" s="98">
        <v>1</v>
      </c>
      <c r="L18" s="99"/>
      <c r="M18" s="95">
        <v>5</v>
      </c>
      <c r="N18" s="116">
        <f>SUM(C18,E18,G18,M18,K18,I18)</f>
        <v>43</v>
      </c>
      <c r="O18" s="117">
        <f>SUM(D18,F18,H18,L18,J18)</f>
        <v>0</v>
      </c>
      <c r="P18" s="44" t="s">
        <v>164</v>
      </c>
    </row>
    <row r="19" spans="1:16" x14ac:dyDescent="0.2">
      <c r="A19" s="69" t="s">
        <v>132</v>
      </c>
      <c r="B19" s="70"/>
      <c r="C19" s="13">
        <f t="shared" ref="C19:O19" si="3">SUM(C16:C18)</f>
        <v>0</v>
      </c>
      <c r="D19" s="14">
        <f t="shared" si="3"/>
        <v>0</v>
      </c>
      <c r="E19" s="13">
        <f t="shared" si="3"/>
        <v>26</v>
      </c>
      <c r="F19" s="14">
        <f t="shared" si="3"/>
        <v>0</v>
      </c>
      <c r="G19" s="13">
        <f t="shared" si="3"/>
        <v>0</v>
      </c>
      <c r="H19" s="14">
        <f t="shared" si="3"/>
        <v>0</v>
      </c>
      <c r="I19" s="13">
        <f t="shared" ref="I19:L19" si="4">SUM(I16:I18)</f>
        <v>49</v>
      </c>
      <c r="J19" s="14">
        <f t="shared" si="4"/>
        <v>0</v>
      </c>
      <c r="K19" s="13">
        <f t="shared" si="4"/>
        <v>1</v>
      </c>
      <c r="L19" s="14">
        <f t="shared" si="4"/>
        <v>0</v>
      </c>
      <c r="M19" s="15">
        <f t="shared" si="3"/>
        <v>5</v>
      </c>
      <c r="N19" s="13">
        <f t="shared" si="3"/>
        <v>81</v>
      </c>
      <c r="O19" s="14">
        <f t="shared" si="3"/>
        <v>0</v>
      </c>
      <c r="P19" s="24">
        <f>SUM(P16:P18)+50+64</f>
        <v>114</v>
      </c>
    </row>
    <row r="20" spans="1:16" x14ac:dyDescent="0.2">
      <c r="A20" s="48" t="s">
        <v>6</v>
      </c>
      <c r="B20" s="49"/>
      <c r="C20" s="96"/>
      <c r="D20" s="97"/>
      <c r="E20" s="8"/>
      <c r="F20" s="9"/>
      <c r="G20" s="96"/>
      <c r="H20" s="97"/>
      <c r="I20" s="96"/>
      <c r="J20" s="97"/>
      <c r="K20" s="98"/>
      <c r="L20" s="99"/>
      <c r="M20" s="95"/>
      <c r="N20" s="116"/>
      <c r="O20" s="117"/>
      <c r="P20" s="43"/>
    </row>
    <row r="21" spans="1:16" x14ac:dyDescent="0.2">
      <c r="A21" s="48"/>
      <c r="B21" s="49" t="s">
        <v>7</v>
      </c>
      <c r="C21" s="8">
        <v>28</v>
      </c>
      <c r="D21" s="9"/>
      <c r="E21" s="8">
        <v>28</v>
      </c>
      <c r="F21" s="9"/>
      <c r="G21" s="96"/>
      <c r="H21" s="97"/>
      <c r="I21" s="96">
        <v>6</v>
      </c>
      <c r="J21" s="97"/>
      <c r="K21" s="98">
        <v>13</v>
      </c>
      <c r="L21" s="99"/>
      <c r="M21" s="95"/>
      <c r="N21" s="116">
        <f>SUM(C21,E21,G21,M21,K21,I21)</f>
        <v>75</v>
      </c>
      <c r="O21" s="117">
        <f>SUM(D21,F21,H21,L21,J21)</f>
        <v>0</v>
      </c>
      <c r="P21" s="44" t="s">
        <v>165</v>
      </c>
    </row>
    <row r="22" spans="1:16" x14ac:dyDescent="0.2">
      <c r="A22" s="48"/>
      <c r="B22" s="49" t="s">
        <v>8</v>
      </c>
      <c r="C22" s="8">
        <v>13</v>
      </c>
      <c r="D22" s="9"/>
      <c r="E22" s="8">
        <v>44</v>
      </c>
      <c r="F22" s="9"/>
      <c r="G22" s="96"/>
      <c r="H22" s="97"/>
      <c r="I22" s="96"/>
      <c r="J22" s="97"/>
      <c r="K22" s="98">
        <v>12</v>
      </c>
      <c r="L22" s="99"/>
      <c r="M22" s="95"/>
      <c r="N22" s="116">
        <f>SUM(C22,E22,G22,M22,K22,I22)</f>
        <v>69</v>
      </c>
      <c r="O22" s="117">
        <f>SUM(D22,F22,H22,L22,J22)</f>
        <v>0</v>
      </c>
      <c r="P22" s="44" t="s">
        <v>166</v>
      </c>
    </row>
    <row r="23" spans="1:16" x14ac:dyDescent="0.2">
      <c r="A23" s="69" t="s">
        <v>132</v>
      </c>
      <c r="B23" s="70"/>
      <c r="C23" s="13">
        <f t="shared" ref="C23:O23" si="5">SUM(C20:C22)</f>
        <v>41</v>
      </c>
      <c r="D23" s="14">
        <f t="shared" si="5"/>
        <v>0</v>
      </c>
      <c r="E23" s="13">
        <f t="shared" si="5"/>
        <v>72</v>
      </c>
      <c r="F23" s="14">
        <f t="shared" si="5"/>
        <v>0</v>
      </c>
      <c r="G23" s="13">
        <f t="shared" si="5"/>
        <v>0</v>
      </c>
      <c r="H23" s="14">
        <f t="shared" si="5"/>
        <v>0</v>
      </c>
      <c r="I23" s="13">
        <f t="shared" ref="I23:L23" si="6">SUM(I20:I22)</f>
        <v>6</v>
      </c>
      <c r="J23" s="14">
        <f t="shared" si="6"/>
        <v>0</v>
      </c>
      <c r="K23" s="13">
        <f t="shared" si="6"/>
        <v>25</v>
      </c>
      <c r="L23" s="14">
        <f t="shared" si="6"/>
        <v>0</v>
      </c>
      <c r="M23" s="15">
        <f t="shared" si="5"/>
        <v>0</v>
      </c>
      <c r="N23" s="13">
        <f t="shared" si="5"/>
        <v>144</v>
      </c>
      <c r="O23" s="14">
        <f t="shared" si="5"/>
        <v>0</v>
      </c>
      <c r="P23" s="24">
        <f>SUM(P20:P22)+22+20</f>
        <v>42</v>
      </c>
    </row>
    <row r="24" spans="1:16" x14ac:dyDescent="0.2">
      <c r="A24" s="48" t="s">
        <v>9</v>
      </c>
      <c r="B24" s="49"/>
      <c r="C24" s="8"/>
      <c r="D24" s="9"/>
      <c r="E24" s="8"/>
      <c r="F24" s="9"/>
      <c r="G24" s="96"/>
      <c r="H24" s="97"/>
      <c r="I24" s="96"/>
      <c r="J24" s="97"/>
      <c r="K24" s="98"/>
      <c r="L24" s="99"/>
      <c r="M24" s="95"/>
      <c r="N24" s="116"/>
      <c r="O24" s="117"/>
      <c r="P24" s="43"/>
    </row>
    <row r="25" spans="1:16" x14ac:dyDescent="0.2">
      <c r="A25" s="48"/>
      <c r="B25" s="49" t="s">
        <v>10</v>
      </c>
      <c r="C25" s="96"/>
      <c r="D25" s="97"/>
      <c r="E25" s="8">
        <v>2</v>
      </c>
      <c r="F25" s="9"/>
      <c r="G25" s="8">
        <v>1</v>
      </c>
      <c r="H25" s="9"/>
      <c r="I25" s="8"/>
      <c r="J25" s="9"/>
      <c r="K25" s="83">
        <v>2</v>
      </c>
      <c r="L25" s="84"/>
      <c r="M25" s="95"/>
      <c r="N25" s="116">
        <f>SUM(C25,E25,G25,M25,K25,I25)</f>
        <v>5</v>
      </c>
      <c r="O25" s="117">
        <f>SUM(D25,F25,H25,L25,J25)</f>
        <v>0</v>
      </c>
      <c r="P25" s="59" t="s">
        <v>163</v>
      </c>
    </row>
    <row r="26" spans="1:16" x14ac:dyDescent="0.2">
      <c r="A26" s="48"/>
      <c r="B26" s="49" t="s">
        <v>11</v>
      </c>
      <c r="C26" s="96"/>
      <c r="D26" s="97"/>
      <c r="E26" s="8">
        <v>1</v>
      </c>
      <c r="F26" s="9"/>
      <c r="G26" s="8">
        <v>1</v>
      </c>
      <c r="H26" s="9"/>
      <c r="I26" s="8"/>
      <c r="J26" s="9"/>
      <c r="K26" s="83">
        <v>2</v>
      </c>
      <c r="L26" s="84"/>
      <c r="M26" s="95"/>
      <c r="N26" s="116">
        <f>SUM(C26,E26,G26,M26,K26,I26)</f>
        <v>4</v>
      </c>
      <c r="O26" s="117">
        <f>SUM(D26,F26,H26,L26,J26)</f>
        <v>0</v>
      </c>
      <c r="P26" s="68"/>
    </row>
    <row r="27" spans="1:16" x14ac:dyDescent="0.2">
      <c r="A27" s="48"/>
      <c r="B27" s="49" t="s">
        <v>12</v>
      </c>
      <c r="C27" s="8">
        <v>2</v>
      </c>
      <c r="D27" s="9"/>
      <c r="E27" s="8">
        <v>1</v>
      </c>
      <c r="F27" s="9"/>
      <c r="G27" s="96"/>
      <c r="H27" s="97"/>
      <c r="I27" s="96"/>
      <c r="J27" s="97"/>
      <c r="K27" s="98"/>
      <c r="L27" s="99"/>
      <c r="M27" s="95"/>
      <c r="N27" s="116">
        <f>SUM(C27,E27,G27,M27,K27,I27)</f>
        <v>3</v>
      </c>
      <c r="O27" s="117">
        <f>SUM(D27,F27,H27,L27,J27)</f>
        <v>0</v>
      </c>
      <c r="P27" s="44" t="s">
        <v>167</v>
      </c>
    </row>
    <row r="28" spans="1:16" x14ac:dyDescent="0.2">
      <c r="A28" s="69" t="s">
        <v>132</v>
      </c>
      <c r="B28" s="70"/>
      <c r="C28" s="13">
        <f t="shared" ref="C28:O28" si="7">SUM(C25:C27)</f>
        <v>2</v>
      </c>
      <c r="D28" s="14">
        <f t="shared" si="7"/>
        <v>0</v>
      </c>
      <c r="E28" s="13">
        <f t="shared" si="7"/>
        <v>4</v>
      </c>
      <c r="F28" s="14">
        <f t="shared" si="7"/>
        <v>0</v>
      </c>
      <c r="G28" s="13">
        <f t="shared" si="7"/>
        <v>2</v>
      </c>
      <c r="H28" s="14">
        <f t="shared" si="7"/>
        <v>0</v>
      </c>
      <c r="I28" s="13">
        <f t="shared" ref="I28:L28" si="8">SUM(I25:I27)</f>
        <v>0</v>
      </c>
      <c r="J28" s="14">
        <f t="shared" si="8"/>
        <v>0</v>
      </c>
      <c r="K28" s="13">
        <f t="shared" si="8"/>
        <v>4</v>
      </c>
      <c r="L28" s="14">
        <f t="shared" si="8"/>
        <v>0</v>
      </c>
      <c r="M28" s="15">
        <f t="shared" si="7"/>
        <v>0</v>
      </c>
      <c r="N28" s="13">
        <f t="shared" si="7"/>
        <v>12</v>
      </c>
      <c r="O28" s="14">
        <f t="shared" si="7"/>
        <v>0</v>
      </c>
      <c r="P28" s="24">
        <f>SUM(P25:P27)+50+35</f>
        <v>85</v>
      </c>
    </row>
    <row r="29" spans="1:16" x14ac:dyDescent="0.2">
      <c r="A29" s="48" t="s">
        <v>13</v>
      </c>
      <c r="B29" s="49"/>
      <c r="C29" s="8"/>
      <c r="D29" s="9"/>
      <c r="E29" s="8"/>
      <c r="F29" s="9"/>
      <c r="G29" s="96"/>
      <c r="H29" s="97"/>
      <c r="I29" s="96"/>
      <c r="J29" s="97"/>
      <c r="K29" s="98"/>
      <c r="L29" s="99"/>
      <c r="M29" s="95"/>
      <c r="N29" s="116"/>
      <c r="O29" s="117"/>
      <c r="P29" s="43"/>
    </row>
    <row r="30" spans="1:16" x14ac:dyDescent="0.2">
      <c r="A30" s="48"/>
      <c r="B30" s="49" t="s">
        <v>14</v>
      </c>
      <c r="C30" s="8">
        <v>10</v>
      </c>
      <c r="D30" s="9"/>
      <c r="E30" s="8">
        <v>17</v>
      </c>
      <c r="F30" s="9"/>
      <c r="G30" s="8">
        <v>28</v>
      </c>
      <c r="H30" s="9"/>
      <c r="I30" s="8">
        <v>1</v>
      </c>
      <c r="J30" s="9"/>
      <c r="K30" s="83">
        <v>2</v>
      </c>
      <c r="L30" s="84"/>
      <c r="M30" s="95"/>
      <c r="N30" s="116">
        <f>SUM(C30,E30,G30,M30,K30,I30)</f>
        <v>58</v>
      </c>
      <c r="O30" s="117">
        <f>SUM(D30,F30,H30,L30,J30)</f>
        <v>0</v>
      </c>
      <c r="P30" s="44" t="s">
        <v>168</v>
      </c>
    </row>
    <row r="31" spans="1:16" x14ac:dyDescent="0.2">
      <c r="A31" s="69" t="s">
        <v>132</v>
      </c>
      <c r="B31" s="70"/>
      <c r="C31" s="13">
        <f t="shared" ref="C31:O31" si="9">SUM(C29:C30)</f>
        <v>10</v>
      </c>
      <c r="D31" s="14">
        <f t="shared" si="9"/>
        <v>0</v>
      </c>
      <c r="E31" s="13">
        <f t="shared" si="9"/>
        <v>17</v>
      </c>
      <c r="F31" s="14">
        <f t="shared" si="9"/>
        <v>0</v>
      </c>
      <c r="G31" s="13">
        <f t="shared" si="9"/>
        <v>28</v>
      </c>
      <c r="H31" s="14">
        <f t="shared" si="9"/>
        <v>0</v>
      </c>
      <c r="I31" s="13">
        <f t="shared" ref="I31:L31" si="10">SUM(I29:I30)</f>
        <v>1</v>
      </c>
      <c r="J31" s="14">
        <f t="shared" si="10"/>
        <v>0</v>
      </c>
      <c r="K31" s="13">
        <f t="shared" si="10"/>
        <v>2</v>
      </c>
      <c r="L31" s="14">
        <f t="shared" si="10"/>
        <v>0</v>
      </c>
      <c r="M31" s="15">
        <f t="shared" si="9"/>
        <v>0</v>
      </c>
      <c r="N31" s="13">
        <f t="shared" si="9"/>
        <v>58</v>
      </c>
      <c r="O31" s="14">
        <f t="shared" si="9"/>
        <v>0</v>
      </c>
      <c r="P31" s="24">
        <f>SUM(P29:P30)+75</f>
        <v>75</v>
      </c>
    </row>
    <row r="32" spans="1:16" x14ac:dyDescent="0.2">
      <c r="A32" s="48" t="s">
        <v>15</v>
      </c>
      <c r="B32" s="49"/>
      <c r="C32" s="8"/>
      <c r="D32" s="9"/>
      <c r="E32" s="8"/>
      <c r="F32" s="9"/>
      <c r="G32" s="8"/>
      <c r="H32" s="9"/>
      <c r="I32" s="8"/>
      <c r="J32" s="9"/>
      <c r="K32" s="83"/>
      <c r="L32" s="84"/>
      <c r="M32" s="95"/>
      <c r="N32" s="116"/>
      <c r="O32" s="117"/>
      <c r="P32" s="43"/>
    </row>
    <row r="33" spans="1:17" x14ac:dyDescent="0.2">
      <c r="A33" s="48"/>
      <c r="B33" s="49" t="s">
        <v>16</v>
      </c>
      <c r="C33" s="8">
        <v>47</v>
      </c>
      <c r="D33" s="9"/>
      <c r="E33" s="8">
        <v>53</v>
      </c>
      <c r="F33" s="9"/>
      <c r="G33" s="8">
        <v>42</v>
      </c>
      <c r="H33" s="9"/>
      <c r="I33" s="8">
        <v>105</v>
      </c>
      <c r="J33" s="9"/>
      <c r="K33" s="83"/>
      <c r="L33" s="84"/>
      <c r="M33" s="95">
        <v>2</v>
      </c>
      <c r="N33" s="116">
        <f>SUM(C33,E33,G33,M33,K33,I33)</f>
        <v>249</v>
      </c>
      <c r="O33" s="117">
        <f>SUM(D33,F33,H33,L33,J33)</f>
        <v>0</v>
      </c>
      <c r="P33" s="44" t="s">
        <v>169</v>
      </c>
    </row>
    <row r="34" spans="1:17" x14ac:dyDescent="0.2">
      <c r="A34" s="48"/>
      <c r="B34" s="49" t="s">
        <v>17</v>
      </c>
      <c r="C34" s="96"/>
      <c r="D34" s="97"/>
      <c r="E34" s="96"/>
      <c r="F34" s="97"/>
      <c r="G34" s="8">
        <v>13</v>
      </c>
      <c r="H34" s="9"/>
      <c r="I34" s="8">
        <v>11</v>
      </c>
      <c r="J34" s="9"/>
      <c r="K34" s="83">
        <v>1</v>
      </c>
      <c r="L34" s="84"/>
      <c r="M34" s="95"/>
      <c r="N34" s="116">
        <f>SUM(C34,E34,G34,M34,K34,I34)</f>
        <v>25</v>
      </c>
      <c r="O34" s="117">
        <f>SUM(D34,F34,H34,L34,J34)</f>
        <v>0</v>
      </c>
      <c r="P34" s="44" t="s">
        <v>162</v>
      </c>
    </row>
    <row r="35" spans="1:17" x14ac:dyDescent="0.2">
      <c r="A35" s="69" t="s">
        <v>132</v>
      </c>
      <c r="B35" s="70"/>
      <c r="C35" s="13">
        <f t="shared" ref="C35:O35" si="11">SUM(C32:C34)</f>
        <v>47</v>
      </c>
      <c r="D35" s="14">
        <f t="shared" si="11"/>
        <v>0</v>
      </c>
      <c r="E35" s="13">
        <f t="shared" si="11"/>
        <v>53</v>
      </c>
      <c r="F35" s="14">
        <f t="shared" si="11"/>
        <v>0</v>
      </c>
      <c r="G35" s="13">
        <f t="shared" si="11"/>
        <v>55</v>
      </c>
      <c r="H35" s="14">
        <f t="shared" si="11"/>
        <v>0</v>
      </c>
      <c r="I35" s="13">
        <f t="shared" ref="I35:L35" si="12">SUM(I32:I34)</f>
        <v>116</v>
      </c>
      <c r="J35" s="14">
        <f t="shared" si="12"/>
        <v>0</v>
      </c>
      <c r="K35" s="13">
        <f t="shared" si="12"/>
        <v>1</v>
      </c>
      <c r="L35" s="14">
        <f t="shared" si="12"/>
        <v>0</v>
      </c>
      <c r="M35" s="15">
        <f t="shared" si="11"/>
        <v>2</v>
      </c>
      <c r="N35" s="13">
        <f t="shared" si="11"/>
        <v>274</v>
      </c>
      <c r="O35" s="14">
        <f t="shared" si="11"/>
        <v>0</v>
      </c>
      <c r="P35" s="24">
        <f>SUM(P32:P34)+100+180</f>
        <v>280</v>
      </c>
    </row>
    <row r="36" spans="1:17" x14ac:dyDescent="0.2">
      <c r="A36" s="48" t="s">
        <v>18</v>
      </c>
      <c r="B36" s="49"/>
      <c r="C36" s="96"/>
      <c r="D36" s="97"/>
      <c r="E36" s="96"/>
      <c r="F36" s="97"/>
      <c r="G36" s="8"/>
      <c r="H36" s="9"/>
      <c r="I36" s="8"/>
      <c r="J36" s="9"/>
      <c r="K36" s="83"/>
      <c r="L36" s="84"/>
      <c r="M36" s="95"/>
      <c r="N36" s="116"/>
      <c r="O36" s="117"/>
      <c r="P36" s="43"/>
    </row>
    <row r="37" spans="1:17" x14ac:dyDescent="0.2">
      <c r="A37" s="48"/>
      <c r="B37" s="49" t="s">
        <v>19</v>
      </c>
      <c r="C37" s="96"/>
      <c r="D37" s="97"/>
      <c r="E37" s="8">
        <v>16</v>
      </c>
      <c r="F37" s="9"/>
      <c r="G37" s="8">
        <v>30</v>
      </c>
      <c r="H37" s="9"/>
      <c r="I37" s="8">
        <v>1</v>
      </c>
      <c r="J37" s="9"/>
      <c r="K37" s="83">
        <v>1</v>
      </c>
      <c r="L37" s="84"/>
      <c r="M37" s="95">
        <v>1</v>
      </c>
      <c r="N37" s="116">
        <f>SUM(C37,E37,G37,M37,K37,I37)</f>
        <v>49</v>
      </c>
      <c r="O37" s="117">
        <f>SUM(D37,F37,H37,L37,J37)</f>
        <v>0</v>
      </c>
      <c r="P37" s="44" t="s">
        <v>170</v>
      </c>
    </row>
    <row r="38" spans="1:17" x14ac:dyDescent="0.2">
      <c r="A38" s="69" t="s">
        <v>132</v>
      </c>
      <c r="B38" s="70"/>
      <c r="C38" s="13">
        <f t="shared" ref="C38:O38" si="13">SUM(C36:C37)</f>
        <v>0</v>
      </c>
      <c r="D38" s="14">
        <f t="shared" si="13"/>
        <v>0</v>
      </c>
      <c r="E38" s="13">
        <f t="shared" si="13"/>
        <v>16</v>
      </c>
      <c r="F38" s="14">
        <f t="shared" si="13"/>
        <v>0</v>
      </c>
      <c r="G38" s="13">
        <f t="shared" si="13"/>
        <v>30</v>
      </c>
      <c r="H38" s="14">
        <f t="shared" si="13"/>
        <v>0</v>
      </c>
      <c r="I38" s="13">
        <f t="shared" ref="I38:L38" si="14">SUM(I36:I37)</f>
        <v>1</v>
      </c>
      <c r="J38" s="14">
        <f t="shared" si="14"/>
        <v>0</v>
      </c>
      <c r="K38" s="13">
        <f t="shared" si="14"/>
        <v>1</v>
      </c>
      <c r="L38" s="14">
        <f t="shared" si="14"/>
        <v>0</v>
      </c>
      <c r="M38" s="15">
        <f t="shared" si="13"/>
        <v>1</v>
      </c>
      <c r="N38" s="13">
        <f t="shared" si="13"/>
        <v>49</v>
      </c>
      <c r="O38" s="14">
        <f t="shared" si="13"/>
        <v>0</v>
      </c>
      <c r="P38" s="24">
        <f>SUM(P36:P37)+104</f>
        <v>104</v>
      </c>
    </row>
    <row r="39" spans="1:17" x14ac:dyDescent="0.2">
      <c r="A39" s="48" t="s">
        <v>20</v>
      </c>
      <c r="B39" s="49"/>
      <c r="C39" s="96"/>
      <c r="D39" s="97"/>
      <c r="E39" s="8"/>
      <c r="F39" s="9"/>
      <c r="G39" s="8"/>
      <c r="H39" s="9"/>
      <c r="I39" s="8"/>
      <c r="J39" s="9"/>
      <c r="K39" s="83"/>
      <c r="L39" s="84"/>
      <c r="M39" s="95"/>
      <c r="N39" s="116"/>
      <c r="O39" s="117"/>
      <c r="P39" s="43"/>
    </row>
    <row r="40" spans="1:17" x14ac:dyDescent="0.2">
      <c r="A40" s="48"/>
      <c r="B40" s="49" t="s">
        <v>21</v>
      </c>
      <c r="C40" s="8">
        <v>2</v>
      </c>
      <c r="D40" s="9"/>
      <c r="E40" s="96"/>
      <c r="F40" s="97"/>
      <c r="G40" s="8">
        <v>18</v>
      </c>
      <c r="H40" s="9"/>
      <c r="I40" s="8">
        <v>28</v>
      </c>
      <c r="J40" s="9"/>
      <c r="K40" s="83">
        <v>2</v>
      </c>
      <c r="L40" s="84">
        <v>3</v>
      </c>
      <c r="M40" s="95"/>
      <c r="N40" s="116">
        <f>SUM(C40,E40,G40,M40,K40,I40)</f>
        <v>50</v>
      </c>
      <c r="O40" s="117">
        <f>SUM(D40,F40,H40,L40,J40)</f>
        <v>3</v>
      </c>
      <c r="P40" s="59" t="s">
        <v>171</v>
      </c>
    </row>
    <row r="41" spans="1:17" x14ac:dyDescent="0.2">
      <c r="A41" s="48"/>
      <c r="B41" s="49" t="s">
        <v>22</v>
      </c>
      <c r="C41" s="8">
        <v>4</v>
      </c>
      <c r="D41" s="9"/>
      <c r="E41" s="96"/>
      <c r="F41" s="97"/>
      <c r="G41" s="8">
        <v>16</v>
      </c>
      <c r="H41" s="9"/>
      <c r="I41" s="8">
        <v>20</v>
      </c>
      <c r="J41" s="9"/>
      <c r="K41" s="83">
        <v>3</v>
      </c>
      <c r="L41" s="84">
        <v>6</v>
      </c>
      <c r="M41" s="95"/>
      <c r="N41" s="116">
        <f>SUM(C41,E41,G41,M41,K41,I41)</f>
        <v>43</v>
      </c>
      <c r="O41" s="117">
        <f>SUM(D41,F41,H41,L41,J41)</f>
        <v>6</v>
      </c>
      <c r="P41" s="60"/>
    </row>
    <row r="42" spans="1:17" x14ac:dyDescent="0.2">
      <c r="A42" s="69" t="s">
        <v>132</v>
      </c>
      <c r="B42" s="70"/>
      <c r="C42" s="13">
        <f t="shared" ref="C42:O42" si="15">SUM(C39:C41)</f>
        <v>6</v>
      </c>
      <c r="D42" s="14">
        <f t="shared" si="15"/>
        <v>0</v>
      </c>
      <c r="E42" s="13">
        <f t="shared" si="15"/>
        <v>0</v>
      </c>
      <c r="F42" s="14">
        <f t="shared" si="15"/>
        <v>0</v>
      </c>
      <c r="G42" s="13">
        <f t="shared" si="15"/>
        <v>34</v>
      </c>
      <c r="H42" s="14">
        <f t="shared" si="15"/>
        <v>0</v>
      </c>
      <c r="I42" s="13">
        <f t="shared" ref="I42:L42" si="16">SUM(I39:I41)</f>
        <v>48</v>
      </c>
      <c r="J42" s="14">
        <f t="shared" si="16"/>
        <v>0</v>
      </c>
      <c r="K42" s="13">
        <f t="shared" si="16"/>
        <v>5</v>
      </c>
      <c r="L42" s="14">
        <f t="shared" si="16"/>
        <v>9</v>
      </c>
      <c r="M42" s="15">
        <f t="shared" si="15"/>
        <v>0</v>
      </c>
      <c r="N42" s="13">
        <f t="shared" si="15"/>
        <v>93</v>
      </c>
      <c r="O42" s="14">
        <f t="shared" si="15"/>
        <v>9</v>
      </c>
      <c r="P42" s="24">
        <f>SUM(P39:P41)+90</f>
        <v>90</v>
      </c>
    </row>
    <row r="43" spans="1:17" x14ac:dyDescent="0.2">
      <c r="A43" s="48" t="s">
        <v>23</v>
      </c>
      <c r="B43" s="49"/>
      <c r="C43" s="8"/>
      <c r="D43" s="9"/>
      <c r="E43" s="96"/>
      <c r="F43" s="97"/>
      <c r="G43" s="8"/>
      <c r="H43" s="9"/>
      <c r="I43" s="8"/>
      <c r="J43" s="9"/>
      <c r="K43" s="83"/>
      <c r="L43" s="84"/>
      <c r="M43" s="95"/>
      <c r="N43" s="116"/>
      <c r="O43" s="117"/>
      <c r="P43" s="43"/>
    </row>
    <row r="44" spans="1:17" x14ac:dyDescent="0.2">
      <c r="A44" s="48"/>
      <c r="B44" s="49" t="s">
        <v>24</v>
      </c>
      <c r="C44" s="8">
        <v>3</v>
      </c>
      <c r="D44" s="9"/>
      <c r="E44" s="8">
        <v>4</v>
      </c>
      <c r="F44" s="9"/>
      <c r="G44" s="8">
        <v>32</v>
      </c>
      <c r="H44" s="9"/>
      <c r="I44" s="8">
        <v>83</v>
      </c>
      <c r="J44" s="9"/>
      <c r="K44" s="83">
        <v>10</v>
      </c>
      <c r="L44" s="84"/>
      <c r="M44" s="95">
        <v>2</v>
      </c>
      <c r="N44" s="116">
        <f>SUM(C44,E44,G44,M44,K44,I44)</f>
        <v>134</v>
      </c>
      <c r="O44" s="117">
        <f>SUM(D44,F44,H44,L44,J44)</f>
        <v>0</v>
      </c>
      <c r="P44" s="44" t="s">
        <v>172</v>
      </c>
    </row>
    <row r="45" spans="1:17" x14ac:dyDescent="0.2">
      <c r="A45" s="69" t="s">
        <v>132</v>
      </c>
      <c r="B45" s="70"/>
      <c r="C45" s="13">
        <f t="shared" ref="C45:O45" si="17">SUM(C43:C44)</f>
        <v>3</v>
      </c>
      <c r="D45" s="14">
        <f t="shared" si="17"/>
        <v>0</v>
      </c>
      <c r="E45" s="13">
        <f t="shared" si="17"/>
        <v>4</v>
      </c>
      <c r="F45" s="14">
        <f t="shared" si="17"/>
        <v>0</v>
      </c>
      <c r="G45" s="13">
        <f t="shared" si="17"/>
        <v>32</v>
      </c>
      <c r="H45" s="14">
        <f t="shared" si="17"/>
        <v>0</v>
      </c>
      <c r="I45" s="13">
        <f t="shared" ref="I45:L45" si="18">SUM(I43:I44)</f>
        <v>83</v>
      </c>
      <c r="J45" s="14">
        <f t="shared" si="18"/>
        <v>0</v>
      </c>
      <c r="K45" s="13">
        <f t="shared" si="18"/>
        <v>10</v>
      </c>
      <c r="L45" s="14">
        <f t="shared" si="18"/>
        <v>0</v>
      </c>
      <c r="M45" s="15">
        <f t="shared" si="17"/>
        <v>2</v>
      </c>
      <c r="N45" s="13">
        <f t="shared" si="17"/>
        <v>134</v>
      </c>
      <c r="O45" s="14">
        <f t="shared" si="17"/>
        <v>0</v>
      </c>
      <c r="P45" s="24">
        <f>SUM(P43:P44)+120</f>
        <v>120</v>
      </c>
    </row>
    <row r="46" spans="1:17" x14ac:dyDescent="0.2">
      <c r="A46" s="48" t="s">
        <v>25</v>
      </c>
      <c r="B46" s="49"/>
      <c r="C46" s="8"/>
      <c r="D46" s="9"/>
      <c r="E46" s="8"/>
      <c r="F46" s="9"/>
      <c r="G46" s="8"/>
      <c r="H46" s="9"/>
      <c r="I46" s="8"/>
      <c r="J46" s="9"/>
      <c r="K46" s="83"/>
      <c r="L46" s="84"/>
      <c r="M46" s="95"/>
      <c r="N46" s="116"/>
      <c r="O46" s="117"/>
      <c r="P46" s="43"/>
    </row>
    <row r="47" spans="1:17" x14ac:dyDescent="0.2">
      <c r="A47" s="48"/>
      <c r="B47" s="49" t="s">
        <v>26</v>
      </c>
      <c r="C47" s="96"/>
      <c r="D47" s="97"/>
      <c r="E47" s="8"/>
      <c r="F47" s="9"/>
      <c r="G47" s="96"/>
      <c r="H47" s="97"/>
      <c r="I47" s="96">
        <v>112</v>
      </c>
      <c r="J47" s="97"/>
      <c r="K47" s="98"/>
      <c r="L47" s="99"/>
      <c r="M47" s="95">
        <v>1</v>
      </c>
      <c r="N47" s="116">
        <f t="shared" ref="N47:N60" si="19">SUM(C47,E47,G47,M47,K47,I47)</f>
        <v>113</v>
      </c>
      <c r="O47" s="117">
        <f t="shared" ref="O47:O60" si="20">SUM(D47,F47,H47,L47,J47)</f>
        <v>0</v>
      </c>
      <c r="P47" s="42" t="str">
        <f>Q47&amp;"/0"</f>
        <v>120/0</v>
      </c>
      <c r="Q47" s="42">
        <v>120</v>
      </c>
    </row>
    <row r="48" spans="1:17" x14ac:dyDescent="0.2">
      <c r="A48" s="48"/>
      <c r="B48" s="49" t="s">
        <v>27</v>
      </c>
      <c r="C48" s="8">
        <v>7</v>
      </c>
      <c r="D48" s="9"/>
      <c r="E48" s="8">
        <v>6</v>
      </c>
      <c r="F48" s="9"/>
      <c r="G48" s="8">
        <v>15</v>
      </c>
      <c r="H48" s="9"/>
      <c r="I48" s="8">
        <v>29</v>
      </c>
      <c r="J48" s="9"/>
      <c r="K48" s="83">
        <v>6</v>
      </c>
      <c r="L48" s="84"/>
      <c r="M48" s="95"/>
      <c r="N48" s="116">
        <f t="shared" si="19"/>
        <v>63</v>
      </c>
      <c r="O48" s="117">
        <f t="shared" si="20"/>
        <v>0</v>
      </c>
      <c r="P48" s="42" t="str">
        <f t="shared" ref="P48:P57" si="21">Q48&amp;"/0"</f>
        <v>40/0</v>
      </c>
      <c r="Q48" s="42">
        <v>40</v>
      </c>
    </row>
    <row r="49" spans="1:17" x14ac:dyDescent="0.2">
      <c r="A49" s="48"/>
      <c r="B49" s="49" t="s">
        <v>28</v>
      </c>
      <c r="C49" s="8">
        <v>2</v>
      </c>
      <c r="D49" s="9"/>
      <c r="E49" s="8">
        <v>7</v>
      </c>
      <c r="F49" s="9"/>
      <c r="G49" s="8">
        <v>28</v>
      </c>
      <c r="H49" s="9"/>
      <c r="I49" s="8">
        <v>43</v>
      </c>
      <c r="J49" s="9"/>
      <c r="K49" s="83">
        <v>8</v>
      </c>
      <c r="L49" s="84"/>
      <c r="M49" s="95"/>
      <c r="N49" s="116">
        <f t="shared" si="19"/>
        <v>88</v>
      </c>
      <c r="O49" s="117">
        <f t="shared" si="20"/>
        <v>0</v>
      </c>
      <c r="P49" s="42" t="str">
        <f t="shared" si="21"/>
        <v>50/0</v>
      </c>
      <c r="Q49" s="42">
        <v>50</v>
      </c>
    </row>
    <row r="50" spans="1:17" x14ac:dyDescent="0.2">
      <c r="A50" s="48"/>
      <c r="B50" s="49" t="s">
        <v>29</v>
      </c>
      <c r="C50" s="96"/>
      <c r="D50" s="97"/>
      <c r="E50" s="8">
        <v>10</v>
      </c>
      <c r="F50" s="9"/>
      <c r="G50" s="8">
        <v>28</v>
      </c>
      <c r="H50" s="9"/>
      <c r="I50" s="8">
        <v>53</v>
      </c>
      <c r="J50" s="9"/>
      <c r="K50" s="83"/>
      <c r="L50" s="84"/>
      <c r="M50" s="95"/>
      <c r="N50" s="116">
        <f t="shared" si="19"/>
        <v>91</v>
      </c>
      <c r="O50" s="117">
        <f t="shared" si="20"/>
        <v>0</v>
      </c>
      <c r="P50" s="42" t="str">
        <f t="shared" si="21"/>
        <v>19/0</v>
      </c>
      <c r="Q50" s="42">
        <v>19</v>
      </c>
    </row>
    <row r="51" spans="1:17" x14ac:dyDescent="0.2">
      <c r="A51" s="48"/>
      <c r="B51" s="49" t="s">
        <v>30</v>
      </c>
      <c r="C51" s="8">
        <v>1</v>
      </c>
      <c r="D51" s="9"/>
      <c r="E51" s="8">
        <v>5</v>
      </c>
      <c r="F51" s="9"/>
      <c r="G51" s="8">
        <v>44</v>
      </c>
      <c r="H51" s="9"/>
      <c r="I51" s="8">
        <v>21</v>
      </c>
      <c r="J51" s="9"/>
      <c r="K51" s="83">
        <v>4</v>
      </c>
      <c r="L51" s="84"/>
      <c r="M51" s="95"/>
      <c r="N51" s="116">
        <f t="shared" si="19"/>
        <v>75</v>
      </c>
      <c r="O51" s="117">
        <f t="shared" si="20"/>
        <v>0</v>
      </c>
      <c r="P51" s="42" t="str">
        <f t="shared" si="21"/>
        <v>56/0</v>
      </c>
      <c r="Q51" s="42">
        <v>56</v>
      </c>
    </row>
    <row r="52" spans="1:17" x14ac:dyDescent="0.2">
      <c r="A52" s="48"/>
      <c r="B52" s="49" t="s">
        <v>31</v>
      </c>
      <c r="C52" s="8">
        <v>1</v>
      </c>
      <c r="D52" s="9"/>
      <c r="E52" s="8">
        <v>12</v>
      </c>
      <c r="F52" s="9"/>
      <c r="G52" s="8">
        <v>19</v>
      </c>
      <c r="H52" s="9"/>
      <c r="I52" s="8">
        <v>43</v>
      </c>
      <c r="J52" s="9"/>
      <c r="K52" s="83"/>
      <c r="L52" s="84"/>
      <c r="M52" s="95"/>
      <c r="N52" s="116">
        <f t="shared" si="19"/>
        <v>75</v>
      </c>
      <c r="O52" s="117">
        <f t="shared" si="20"/>
        <v>0</v>
      </c>
      <c r="P52" s="42" t="str">
        <f t="shared" si="21"/>
        <v>25/0</v>
      </c>
      <c r="Q52" s="42">
        <v>25</v>
      </c>
    </row>
    <row r="53" spans="1:17" x14ac:dyDescent="0.2">
      <c r="A53" s="48"/>
      <c r="B53" s="49" t="s">
        <v>32</v>
      </c>
      <c r="C53" s="8">
        <v>1</v>
      </c>
      <c r="D53" s="9"/>
      <c r="E53" s="8">
        <v>8</v>
      </c>
      <c r="F53" s="9"/>
      <c r="G53" s="8">
        <v>19</v>
      </c>
      <c r="H53" s="9"/>
      <c r="I53" s="8">
        <v>37</v>
      </c>
      <c r="J53" s="9"/>
      <c r="K53" s="83"/>
      <c r="L53" s="84"/>
      <c r="M53" s="95"/>
      <c r="N53" s="116">
        <f t="shared" si="19"/>
        <v>65</v>
      </c>
      <c r="O53" s="117">
        <f t="shared" si="20"/>
        <v>0</v>
      </c>
      <c r="P53" s="42" t="str">
        <f t="shared" si="21"/>
        <v>40/0</v>
      </c>
      <c r="Q53" s="42">
        <v>40</v>
      </c>
    </row>
    <row r="54" spans="1:17" x14ac:dyDescent="0.2">
      <c r="A54" s="48"/>
      <c r="B54" s="49" t="s">
        <v>33</v>
      </c>
      <c r="C54" s="96"/>
      <c r="D54" s="97"/>
      <c r="E54" s="8">
        <v>4</v>
      </c>
      <c r="F54" s="9"/>
      <c r="G54" s="8">
        <v>27</v>
      </c>
      <c r="H54" s="9"/>
      <c r="I54" s="8">
        <v>33</v>
      </c>
      <c r="J54" s="9"/>
      <c r="K54" s="83"/>
      <c r="L54" s="84"/>
      <c r="M54" s="95"/>
      <c r="N54" s="116">
        <f t="shared" si="19"/>
        <v>64</v>
      </c>
      <c r="O54" s="117">
        <f t="shared" si="20"/>
        <v>0</v>
      </c>
      <c r="P54" s="42" t="str">
        <f t="shared" si="21"/>
        <v>40/0</v>
      </c>
      <c r="Q54" s="42">
        <v>40</v>
      </c>
    </row>
    <row r="55" spans="1:17" x14ac:dyDescent="0.2">
      <c r="A55" s="48"/>
      <c r="B55" s="49" t="s">
        <v>34</v>
      </c>
      <c r="C55" s="96"/>
      <c r="D55" s="97"/>
      <c r="E55" s="8">
        <v>4</v>
      </c>
      <c r="F55" s="9"/>
      <c r="G55" s="8">
        <v>16</v>
      </c>
      <c r="H55" s="9"/>
      <c r="I55" s="8">
        <v>27</v>
      </c>
      <c r="J55" s="9"/>
      <c r="K55" s="83"/>
      <c r="L55" s="84"/>
      <c r="M55" s="95"/>
      <c r="N55" s="116">
        <f t="shared" si="19"/>
        <v>47</v>
      </c>
      <c r="O55" s="117">
        <f t="shared" si="20"/>
        <v>0</v>
      </c>
      <c r="P55" s="42" t="str">
        <f t="shared" si="21"/>
        <v>40/0</v>
      </c>
      <c r="Q55" s="42">
        <v>40</v>
      </c>
    </row>
    <row r="56" spans="1:17" x14ac:dyDescent="0.2">
      <c r="A56" s="48"/>
      <c r="B56" s="49" t="s">
        <v>35</v>
      </c>
      <c r="C56" s="8">
        <v>21</v>
      </c>
      <c r="D56" s="9"/>
      <c r="E56" s="8">
        <v>2</v>
      </c>
      <c r="F56" s="9"/>
      <c r="G56" s="8">
        <v>22</v>
      </c>
      <c r="H56" s="9"/>
      <c r="I56" s="8">
        <v>32</v>
      </c>
      <c r="J56" s="9"/>
      <c r="K56" s="83">
        <v>14</v>
      </c>
      <c r="L56" s="84"/>
      <c r="M56" s="95"/>
      <c r="N56" s="116">
        <f t="shared" si="19"/>
        <v>91</v>
      </c>
      <c r="O56" s="117">
        <f t="shared" si="20"/>
        <v>0</v>
      </c>
      <c r="P56" s="42" t="str">
        <f t="shared" si="21"/>
        <v>50/0</v>
      </c>
      <c r="Q56" s="42">
        <v>50</v>
      </c>
    </row>
    <row r="57" spans="1:17" x14ac:dyDescent="0.2">
      <c r="A57" s="48"/>
      <c r="B57" s="49" t="s">
        <v>36</v>
      </c>
      <c r="C57" s="8">
        <v>3</v>
      </c>
      <c r="D57" s="9"/>
      <c r="E57" s="8">
        <v>3</v>
      </c>
      <c r="F57" s="9"/>
      <c r="G57" s="8">
        <v>21</v>
      </c>
      <c r="H57" s="9"/>
      <c r="I57" s="8">
        <v>29</v>
      </c>
      <c r="J57" s="9"/>
      <c r="K57" s="83"/>
      <c r="L57" s="84"/>
      <c r="M57" s="95"/>
      <c r="N57" s="116">
        <f t="shared" si="19"/>
        <v>56</v>
      </c>
      <c r="O57" s="117">
        <f t="shared" si="20"/>
        <v>0</v>
      </c>
      <c r="P57" s="42" t="str">
        <f t="shared" si="21"/>
        <v>40/0</v>
      </c>
      <c r="Q57" s="42">
        <v>40</v>
      </c>
    </row>
    <row r="58" spans="1:17" x14ac:dyDescent="0.2">
      <c r="A58" s="48"/>
      <c r="B58" s="49" t="s">
        <v>37</v>
      </c>
      <c r="C58" s="8">
        <v>2</v>
      </c>
      <c r="D58" s="9">
        <v>1</v>
      </c>
      <c r="E58" s="8">
        <v>2</v>
      </c>
      <c r="F58" s="9">
        <v>3</v>
      </c>
      <c r="G58" s="8">
        <v>36</v>
      </c>
      <c r="H58" s="9">
        <v>58</v>
      </c>
      <c r="I58" s="8">
        <f>118-56</f>
        <v>62</v>
      </c>
      <c r="J58" s="9">
        <v>56</v>
      </c>
      <c r="K58" s="83">
        <f>14-9</f>
        <v>5</v>
      </c>
      <c r="L58" s="84">
        <v>9</v>
      </c>
      <c r="M58" s="95"/>
      <c r="N58" s="116">
        <f t="shared" si="19"/>
        <v>107</v>
      </c>
      <c r="O58" s="117">
        <f t="shared" si="20"/>
        <v>127</v>
      </c>
      <c r="P58" s="44" t="s">
        <v>152</v>
      </c>
      <c r="Q58" s="2">
        <v>180</v>
      </c>
    </row>
    <row r="59" spans="1:17" x14ac:dyDescent="0.2">
      <c r="A59" s="48"/>
      <c r="B59" s="49" t="s">
        <v>38</v>
      </c>
      <c r="C59" s="96"/>
      <c r="D59" s="97"/>
      <c r="E59" s="8">
        <v>3</v>
      </c>
      <c r="F59" s="9"/>
      <c r="G59" s="8">
        <v>11</v>
      </c>
      <c r="H59" s="9"/>
      <c r="I59" s="8">
        <v>51</v>
      </c>
      <c r="J59" s="9"/>
      <c r="K59" s="83">
        <v>10</v>
      </c>
      <c r="L59" s="84"/>
      <c r="M59" s="95"/>
      <c r="N59" s="116">
        <f t="shared" si="19"/>
        <v>75</v>
      </c>
      <c r="O59" s="117">
        <f t="shared" si="20"/>
        <v>0</v>
      </c>
      <c r="P59" s="42" t="str">
        <f t="shared" ref="P59:P60" si="22">Q59&amp;"/0"</f>
        <v>60/0</v>
      </c>
      <c r="Q59" s="42">
        <v>60</v>
      </c>
    </row>
    <row r="60" spans="1:17" x14ac:dyDescent="0.2">
      <c r="A60" s="48"/>
      <c r="B60" s="49" t="s">
        <v>39</v>
      </c>
      <c r="C60" s="96"/>
      <c r="D60" s="97"/>
      <c r="E60" s="8">
        <v>3</v>
      </c>
      <c r="F60" s="9"/>
      <c r="G60" s="8">
        <v>15</v>
      </c>
      <c r="H60" s="9"/>
      <c r="I60" s="8">
        <v>17</v>
      </c>
      <c r="J60" s="9"/>
      <c r="K60" s="83">
        <v>14</v>
      </c>
      <c r="L60" s="84"/>
      <c r="M60" s="95"/>
      <c r="N60" s="116">
        <f t="shared" si="19"/>
        <v>49</v>
      </c>
      <c r="O60" s="117">
        <f t="shared" si="20"/>
        <v>0</v>
      </c>
      <c r="P60" s="42" t="str">
        <f t="shared" si="22"/>
        <v>50/0</v>
      </c>
      <c r="Q60" s="42">
        <v>50</v>
      </c>
    </row>
    <row r="61" spans="1:17" x14ac:dyDescent="0.2">
      <c r="A61" s="69" t="s">
        <v>132</v>
      </c>
      <c r="B61" s="70"/>
      <c r="C61" s="13">
        <f t="shared" ref="C61:O61" si="23">SUM(C46:C60)</f>
        <v>38</v>
      </c>
      <c r="D61" s="14">
        <f t="shared" si="23"/>
        <v>1</v>
      </c>
      <c r="E61" s="13">
        <f t="shared" si="23"/>
        <v>69</v>
      </c>
      <c r="F61" s="14">
        <f t="shared" si="23"/>
        <v>3</v>
      </c>
      <c r="G61" s="13">
        <f t="shared" si="23"/>
        <v>301</v>
      </c>
      <c r="H61" s="14">
        <f t="shared" si="23"/>
        <v>58</v>
      </c>
      <c r="I61" s="13">
        <f t="shared" ref="I61:L61" si="24">SUM(I46:I60)</f>
        <v>589</v>
      </c>
      <c r="J61" s="14">
        <f t="shared" si="24"/>
        <v>56</v>
      </c>
      <c r="K61" s="13">
        <f t="shared" si="24"/>
        <v>61</v>
      </c>
      <c r="L61" s="14">
        <f t="shared" si="24"/>
        <v>9</v>
      </c>
      <c r="M61" s="15">
        <f t="shared" si="23"/>
        <v>1</v>
      </c>
      <c r="N61" s="13">
        <f t="shared" si="23"/>
        <v>1059</v>
      </c>
      <c r="O61" s="14">
        <f t="shared" si="23"/>
        <v>127</v>
      </c>
      <c r="P61" s="24">
        <f>SUM(P46:P60)+810</f>
        <v>810</v>
      </c>
    </row>
    <row r="62" spans="1:17" x14ac:dyDescent="0.2">
      <c r="A62" s="48" t="s">
        <v>40</v>
      </c>
      <c r="B62" s="49"/>
      <c r="C62" s="96"/>
      <c r="D62" s="97"/>
      <c r="E62" s="8"/>
      <c r="F62" s="9"/>
      <c r="G62" s="8"/>
      <c r="H62" s="9"/>
      <c r="I62" s="8"/>
      <c r="J62" s="9"/>
      <c r="K62" s="83"/>
      <c r="L62" s="84"/>
      <c r="M62" s="95"/>
      <c r="N62" s="116"/>
      <c r="O62" s="117"/>
      <c r="P62" s="43"/>
    </row>
    <row r="63" spans="1:17" x14ac:dyDescent="0.2">
      <c r="A63" s="48"/>
      <c r="B63" s="49" t="s">
        <v>41</v>
      </c>
      <c r="C63" s="8">
        <v>23</v>
      </c>
      <c r="D63" s="9"/>
      <c r="E63" s="8">
        <v>25</v>
      </c>
      <c r="F63" s="9"/>
      <c r="G63" s="8">
        <v>71</v>
      </c>
      <c r="H63" s="9"/>
      <c r="I63" s="8">
        <v>14</v>
      </c>
      <c r="J63" s="9"/>
      <c r="K63" s="83"/>
      <c r="L63" s="84">
        <v>68</v>
      </c>
      <c r="M63" s="124"/>
      <c r="N63" s="125">
        <f>SUM(C63,E63,G63,M63,K63,I63)</f>
        <v>133</v>
      </c>
      <c r="O63" s="126">
        <f t="shared" ref="O63" si="25">SUM(D63,F63,H63,L63,J63)</f>
        <v>68</v>
      </c>
      <c r="P63" s="127" t="str">
        <f t="shared" ref="P63:P67" si="26">Q63&amp;"/0"</f>
        <v>186/0</v>
      </c>
      <c r="Q63" s="44">
        <v>186</v>
      </c>
    </row>
    <row r="64" spans="1:17" x14ac:dyDescent="0.2">
      <c r="A64" s="48"/>
      <c r="B64" s="49" t="s">
        <v>177</v>
      </c>
      <c r="C64" s="8"/>
      <c r="D64" s="9"/>
      <c r="E64" s="8"/>
      <c r="F64" s="9"/>
      <c r="G64" s="8"/>
      <c r="H64" s="9"/>
      <c r="I64" s="8"/>
      <c r="J64" s="9"/>
      <c r="K64" s="83"/>
      <c r="L64" s="84">
        <v>19</v>
      </c>
      <c r="M64" s="95"/>
      <c r="N64" s="116">
        <f>SUM(C64,E64,G64,M64,K64,I64)</f>
        <v>0</v>
      </c>
      <c r="O64" s="117">
        <f t="shared" ref="O63:O67" si="27">SUM(D64,F64,H64,L64,J64)</f>
        <v>19</v>
      </c>
      <c r="P64" s="44" t="s">
        <v>178</v>
      </c>
      <c r="Q64" s="44"/>
    </row>
    <row r="65" spans="1:17" x14ac:dyDescent="0.2">
      <c r="A65" s="48"/>
      <c r="B65" s="49" t="s">
        <v>42</v>
      </c>
      <c r="C65" s="8">
        <v>37</v>
      </c>
      <c r="D65" s="9"/>
      <c r="E65" s="8">
        <v>8</v>
      </c>
      <c r="F65" s="9"/>
      <c r="G65" s="8">
        <v>88</v>
      </c>
      <c r="H65" s="9"/>
      <c r="I65" s="8">
        <v>134</v>
      </c>
      <c r="J65" s="9"/>
      <c r="K65" s="83"/>
      <c r="L65" s="84">
        <v>74</v>
      </c>
      <c r="M65" s="95"/>
      <c r="N65" s="116">
        <f t="shared" ref="N63:N67" si="28">SUM(C65,E65,G65,M65,K65,I65)</f>
        <v>267</v>
      </c>
      <c r="O65" s="117">
        <f t="shared" si="27"/>
        <v>74</v>
      </c>
      <c r="P65" s="42" t="str">
        <f t="shared" si="26"/>
        <v>100/0</v>
      </c>
      <c r="Q65" s="44">
        <v>100</v>
      </c>
    </row>
    <row r="66" spans="1:17" x14ac:dyDescent="0.2">
      <c r="A66" s="48"/>
      <c r="B66" s="49" t="s">
        <v>146</v>
      </c>
      <c r="C66" s="8"/>
      <c r="D66" s="9"/>
      <c r="E66" s="8"/>
      <c r="F66" s="9"/>
      <c r="G66" s="8"/>
      <c r="H66" s="9"/>
      <c r="I66" s="8">
        <v>95</v>
      </c>
      <c r="J66" s="9"/>
      <c r="K66" s="83"/>
      <c r="L66" s="84">
        <v>60</v>
      </c>
      <c r="M66" s="95"/>
      <c r="N66" s="116">
        <f t="shared" si="28"/>
        <v>95</v>
      </c>
      <c r="O66" s="117">
        <f t="shared" si="27"/>
        <v>60</v>
      </c>
      <c r="P66" s="42" t="str">
        <f t="shared" si="26"/>
        <v>50/0</v>
      </c>
      <c r="Q66" s="44">
        <v>50</v>
      </c>
    </row>
    <row r="67" spans="1:17" x14ac:dyDescent="0.2">
      <c r="A67" s="48"/>
      <c r="B67" s="49" t="s">
        <v>141</v>
      </c>
      <c r="C67" s="8"/>
      <c r="D67" s="9"/>
      <c r="E67" s="8"/>
      <c r="F67" s="9"/>
      <c r="G67" s="8"/>
      <c r="H67" s="9"/>
      <c r="I67" s="8">
        <v>110</v>
      </c>
      <c r="J67" s="9"/>
      <c r="K67" s="83"/>
      <c r="L67" s="84">
        <v>72</v>
      </c>
      <c r="M67" s="95"/>
      <c r="N67" s="116">
        <f t="shared" si="28"/>
        <v>110</v>
      </c>
      <c r="O67" s="117">
        <f t="shared" si="27"/>
        <v>72</v>
      </c>
      <c r="P67" s="42" t="str">
        <f t="shared" si="26"/>
        <v>60/0</v>
      </c>
      <c r="Q67" s="44">
        <v>60</v>
      </c>
    </row>
    <row r="68" spans="1:17" x14ac:dyDescent="0.2">
      <c r="A68" s="69" t="s">
        <v>132</v>
      </c>
      <c r="B68" s="70"/>
      <c r="C68" s="13">
        <f t="shared" ref="C68:O68" si="29">SUM(C62:C67)</f>
        <v>60</v>
      </c>
      <c r="D68" s="14">
        <f t="shared" si="29"/>
        <v>0</v>
      </c>
      <c r="E68" s="13">
        <f t="shared" si="29"/>
        <v>33</v>
      </c>
      <c r="F68" s="14">
        <f t="shared" si="29"/>
        <v>0</v>
      </c>
      <c r="G68" s="13">
        <f t="shared" si="29"/>
        <v>159</v>
      </c>
      <c r="H68" s="14">
        <f t="shared" si="29"/>
        <v>0</v>
      </c>
      <c r="I68" s="13">
        <f t="shared" ref="I68:L68" si="30">SUM(I62:I67)</f>
        <v>353</v>
      </c>
      <c r="J68" s="14">
        <f t="shared" si="30"/>
        <v>0</v>
      </c>
      <c r="K68" s="13">
        <f t="shared" si="30"/>
        <v>0</v>
      </c>
      <c r="L68" s="14">
        <f t="shared" si="30"/>
        <v>293</v>
      </c>
      <c r="M68" s="15">
        <f t="shared" si="29"/>
        <v>0</v>
      </c>
      <c r="N68" s="13">
        <f t="shared" si="29"/>
        <v>605</v>
      </c>
      <c r="O68" s="14">
        <f t="shared" si="29"/>
        <v>293</v>
      </c>
      <c r="P68" s="24">
        <f>SUM(P62:P67)+186+100+50+60+26</f>
        <v>422</v>
      </c>
    </row>
    <row r="69" spans="1:17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7" x14ac:dyDescent="0.2">
      <c r="A70" s="56" t="s">
        <v>43</v>
      </c>
      <c r="B70" s="57"/>
      <c r="C70" s="34"/>
      <c r="D70" s="35"/>
      <c r="E70" s="34"/>
      <c r="F70" s="35"/>
      <c r="G70" s="34"/>
      <c r="H70" s="35"/>
      <c r="I70" s="34"/>
      <c r="J70" s="35"/>
      <c r="K70" s="85"/>
      <c r="L70" s="86"/>
      <c r="M70" s="100"/>
      <c r="N70" s="120"/>
      <c r="O70" s="121"/>
      <c r="P70" s="45"/>
    </row>
    <row r="71" spans="1:17" x14ac:dyDescent="0.2">
      <c r="A71" s="48"/>
      <c r="B71" s="49" t="s">
        <v>44</v>
      </c>
      <c r="C71" s="8">
        <v>19</v>
      </c>
      <c r="D71" s="9"/>
      <c r="E71" s="8">
        <v>2</v>
      </c>
      <c r="F71" s="9"/>
      <c r="G71" s="8">
        <v>23</v>
      </c>
      <c r="H71" s="9"/>
      <c r="I71" s="8">
        <v>54</v>
      </c>
      <c r="J71" s="9"/>
      <c r="K71" s="83">
        <v>6</v>
      </c>
      <c r="L71" s="84"/>
      <c r="M71" s="95"/>
      <c r="N71" s="116">
        <f t="shared" ref="N71:N74" si="31">SUM(C71,E71,G71,M71,K71,I71)</f>
        <v>104</v>
      </c>
      <c r="O71" s="117">
        <f t="shared" ref="O71:O74" si="32">SUM(D71,F71,H71,L71,J71)</f>
        <v>0</v>
      </c>
      <c r="P71" s="42" t="str">
        <f t="shared" ref="P71:P74" si="33">Q71&amp;"/0"</f>
        <v>80/0</v>
      </c>
      <c r="Q71" s="42">
        <v>80</v>
      </c>
    </row>
    <row r="72" spans="1:17" x14ac:dyDescent="0.2">
      <c r="A72" s="48"/>
      <c r="B72" s="49" t="s">
        <v>45</v>
      </c>
      <c r="C72" s="8">
        <v>15</v>
      </c>
      <c r="D72" s="9"/>
      <c r="E72" s="8">
        <v>7</v>
      </c>
      <c r="F72" s="9"/>
      <c r="G72" s="8">
        <v>29</v>
      </c>
      <c r="H72" s="9"/>
      <c r="I72" s="8">
        <v>57</v>
      </c>
      <c r="J72" s="9"/>
      <c r="K72" s="83">
        <v>8</v>
      </c>
      <c r="L72" s="84"/>
      <c r="M72" s="95"/>
      <c r="N72" s="116">
        <f t="shared" si="31"/>
        <v>116</v>
      </c>
      <c r="O72" s="117">
        <f t="shared" si="32"/>
        <v>0</v>
      </c>
      <c r="P72" s="42" t="str">
        <f t="shared" si="33"/>
        <v>90/0</v>
      </c>
      <c r="Q72" s="42">
        <v>90</v>
      </c>
    </row>
    <row r="73" spans="1:17" x14ac:dyDescent="0.2">
      <c r="A73" s="48"/>
      <c r="B73" s="49" t="s">
        <v>46</v>
      </c>
      <c r="C73" s="8">
        <v>14</v>
      </c>
      <c r="D73" s="9"/>
      <c r="E73" s="8">
        <v>8</v>
      </c>
      <c r="F73" s="9"/>
      <c r="G73" s="8">
        <v>27</v>
      </c>
      <c r="H73" s="9"/>
      <c r="I73" s="8">
        <v>57</v>
      </c>
      <c r="J73" s="9"/>
      <c r="K73" s="83">
        <v>5</v>
      </c>
      <c r="L73" s="84"/>
      <c r="M73" s="95"/>
      <c r="N73" s="116">
        <f t="shared" si="31"/>
        <v>111</v>
      </c>
      <c r="O73" s="117">
        <f t="shared" si="32"/>
        <v>0</v>
      </c>
      <c r="P73" s="42" t="str">
        <f t="shared" si="33"/>
        <v>60/0</v>
      </c>
      <c r="Q73" s="42">
        <v>60</v>
      </c>
    </row>
    <row r="74" spans="1:17" x14ac:dyDescent="0.2">
      <c r="A74" s="48"/>
      <c r="B74" s="49" t="s">
        <v>47</v>
      </c>
      <c r="C74" s="8">
        <v>3</v>
      </c>
      <c r="D74" s="9"/>
      <c r="E74" s="8">
        <v>2</v>
      </c>
      <c r="F74" s="9"/>
      <c r="G74" s="8">
        <v>8</v>
      </c>
      <c r="H74" s="9"/>
      <c r="I74" s="8">
        <v>11</v>
      </c>
      <c r="J74" s="9"/>
      <c r="K74" s="83"/>
      <c r="L74" s="84"/>
      <c r="M74" s="95"/>
      <c r="N74" s="116">
        <f t="shared" si="31"/>
        <v>24</v>
      </c>
      <c r="O74" s="117">
        <f t="shared" si="32"/>
        <v>0</v>
      </c>
      <c r="P74" s="42" t="str">
        <f t="shared" si="33"/>
        <v>35/0</v>
      </c>
      <c r="Q74" s="42">
        <v>35</v>
      </c>
    </row>
    <row r="75" spans="1:17" x14ac:dyDescent="0.2">
      <c r="A75" s="69" t="s">
        <v>132</v>
      </c>
      <c r="B75" s="70"/>
      <c r="C75" s="13">
        <f t="shared" ref="C75:O75" si="34">SUM(C70:C74)</f>
        <v>51</v>
      </c>
      <c r="D75" s="14">
        <f t="shared" si="34"/>
        <v>0</v>
      </c>
      <c r="E75" s="13">
        <f t="shared" si="34"/>
        <v>19</v>
      </c>
      <c r="F75" s="14">
        <f t="shared" si="34"/>
        <v>0</v>
      </c>
      <c r="G75" s="13">
        <f t="shared" si="34"/>
        <v>87</v>
      </c>
      <c r="H75" s="14">
        <f t="shared" si="34"/>
        <v>0</v>
      </c>
      <c r="I75" s="13">
        <f t="shared" ref="I75:L75" si="35">SUM(I70:I74)</f>
        <v>179</v>
      </c>
      <c r="J75" s="14">
        <f t="shared" si="35"/>
        <v>0</v>
      </c>
      <c r="K75" s="13">
        <f t="shared" si="35"/>
        <v>19</v>
      </c>
      <c r="L75" s="14">
        <f t="shared" si="35"/>
        <v>0</v>
      </c>
      <c r="M75" s="15">
        <f t="shared" si="34"/>
        <v>0</v>
      </c>
      <c r="N75" s="13">
        <f t="shared" si="34"/>
        <v>355</v>
      </c>
      <c r="O75" s="14">
        <f t="shared" si="34"/>
        <v>0</v>
      </c>
      <c r="P75" s="24">
        <f>SUM(P70:P74)+265</f>
        <v>265</v>
      </c>
    </row>
    <row r="76" spans="1:17" x14ac:dyDescent="0.2">
      <c r="A76" s="56" t="s">
        <v>48</v>
      </c>
      <c r="B76" s="57"/>
      <c r="C76" s="34"/>
      <c r="D76" s="35"/>
      <c r="E76" s="34"/>
      <c r="F76" s="35"/>
      <c r="G76" s="34"/>
      <c r="H76" s="35"/>
      <c r="I76" s="34"/>
      <c r="J76" s="35"/>
      <c r="K76" s="85"/>
      <c r="L76" s="86"/>
      <c r="M76" s="100"/>
      <c r="N76" s="120"/>
      <c r="O76" s="121"/>
      <c r="P76" s="45"/>
    </row>
    <row r="77" spans="1:17" x14ac:dyDescent="0.2">
      <c r="A77" s="48"/>
      <c r="B77" s="49" t="s">
        <v>49</v>
      </c>
      <c r="C77" s="96"/>
      <c r="D77" s="97"/>
      <c r="E77" s="8">
        <v>19</v>
      </c>
      <c r="F77" s="9"/>
      <c r="G77" s="8">
        <v>49</v>
      </c>
      <c r="H77" s="9"/>
      <c r="I77" s="8">
        <v>38</v>
      </c>
      <c r="J77" s="9"/>
      <c r="K77" s="83">
        <v>1</v>
      </c>
      <c r="L77" s="84"/>
      <c r="M77" s="95"/>
      <c r="N77" s="116">
        <f t="shared" ref="N77:N79" si="36">SUM(C77,E77,G77,M77,K77,I77)</f>
        <v>107</v>
      </c>
      <c r="O77" s="117">
        <f t="shared" ref="O77:O79" si="37">SUM(D77,F77,H77,L77,J77)</f>
        <v>0</v>
      </c>
      <c r="P77" s="42" t="str">
        <f t="shared" ref="P77:P79" si="38">Q77&amp;"/0"</f>
        <v>50/0</v>
      </c>
      <c r="Q77" s="42">
        <v>50</v>
      </c>
    </row>
    <row r="78" spans="1:17" x14ac:dyDescent="0.2">
      <c r="A78" s="48"/>
      <c r="B78" s="49" t="s">
        <v>50</v>
      </c>
      <c r="C78" s="8">
        <v>2</v>
      </c>
      <c r="D78" s="9"/>
      <c r="E78" s="8">
        <v>25</v>
      </c>
      <c r="F78" s="9"/>
      <c r="G78" s="8">
        <v>38</v>
      </c>
      <c r="H78" s="9"/>
      <c r="I78" s="8">
        <v>35</v>
      </c>
      <c r="J78" s="9"/>
      <c r="K78" s="83">
        <v>1</v>
      </c>
      <c r="L78" s="84"/>
      <c r="M78" s="95"/>
      <c r="N78" s="116">
        <f t="shared" si="36"/>
        <v>101</v>
      </c>
      <c r="O78" s="117">
        <f t="shared" si="37"/>
        <v>0</v>
      </c>
      <c r="P78" s="42" t="str">
        <f t="shared" si="38"/>
        <v>50/0</v>
      </c>
      <c r="Q78" s="42">
        <v>50</v>
      </c>
    </row>
    <row r="79" spans="1:17" x14ac:dyDescent="0.2">
      <c r="A79" s="48"/>
      <c r="B79" s="49" t="s">
        <v>51</v>
      </c>
      <c r="C79" s="8">
        <v>4</v>
      </c>
      <c r="D79" s="9"/>
      <c r="E79" s="8">
        <v>32</v>
      </c>
      <c r="F79" s="9"/>
      <c r="G79" s="8">
        <v>26</v>
      </c>
      <c r="H79" s="9"/>
      <c r="I79" s="8">
        <v>19</v>
      </c>
      <c r="J79" s="9"/>
      <c r="K79" s="83"/>
      <c r="L79" s="84"/>
      <c r="M79" s="95"/>
      <c r="N79" s="116">
        <f t="shared" si="36"/>
        <v>81</v>
      </c>
      <c r="O79" s="117">
        <f t="shared" si="37"/>
        <v>0</v>
      </c>
      <c r="P79" s="42" t="str">
        <f t="shared" si="38"/>
        <v>45/0</v>
      </c>
      <c r="Q79" s="42">
        <v>45</v>
      </c>
    </row>
    <row r="80" spans="1:17" x14ac:dyDescent="0.2">
      <c r="A80" s="69" t="s">
        <v>132</v>
      </c>
      <c r="B80" s="70"/>
      <c r="C80" s="13">
        <f t="shared" ref="C80:O80" si="39">SUM(C77:C79)</f>
        <v>6</v>
      </c>
      <c r="D80" s="14">
        <f t="shared" si="39"/>
        <v>0</v>
      </c>
      <c r="E80" s="13">
        <f t="shared" si="39"/>
        <v>76</v>
      </c>
      <c r="F80" s="14">
        <f t="shared" si="39"/>
        <v>0</v>
      </c>
      <c r="G80" s="13">
        <f t="shared" si="39"/>
        <v>113</v>
      </c>
      <c r="H80" s="14">
        <f t="shared" si="39"/>
        <v>0</v>
      </c>
      <c r="I80" s="13">
        <f t="shared" ref="I80:L80" si="40">SUM(I77:I79)</f>
        <v>92</v>
      </c>
      <c r="J80" s="14">
        <f t="shared" si="40"/>
        <v>0</v>
      </c>
      <c r="K80" s="13">
        <f t="shared" si="40"/>
        <v>2</v>
      </c>
      <c r="L80" s="14">
        <f t="shared" si="40"/>
        <v>0</v>
      </c>
      <c r="M80" s="15">
        <f t="shared" si="39"/>
        <v>0</v>
      </c>
      <c r="N80" s="13">
        <f t="shared" si="39"/>
        <v>289</v>
      </c>
      <c r="O80" s="14">
        <f t="shared" si="39"/>
        <v>0</v>
      </c>
      <c r="P80" s="24">
        <f>SUM(P77:P79)+145</f>
        <v>145</v>
      </c>
    </row>
    <row r="81" spans="1:17" x14ac:dyDescent="0.2">
      <c r="A81" s="48" t="s">
        <v>52</v>
      </c>
      <c r="B81" s="49"/>
      <c r="C81" s="8"/>
      <c r="D81" s="9"/>
      <c r="E81" s="8"/>
      <c r="F81" s="9"/>
      <c r="G81" s="8"/>
      <c r="H81" s="9"/>
      <c r="I81" s="8"/>
      <c r="J81" s="9"/>
      <c r="K81" s="83"/>
      <c r="L81" s="84"/>
      <c r="M81" s="95"/>
      <c r="N81" s="116"/>
      <c r="O81" s="117"/>
      <c r="P81" s="43"/>
    </row>
    <row r="82" spans="1:17" x14ac:dyDescent="0.2">
      <c r="A82" s="48"/>
      <c r="B82" s="49" t="s">
        <v>64</v>
      </c>
      <c r="C82" s="96"/>
      <c r="D82" s="97"/>
      <c r="E82" s="8"/>
      <c r="F82" s="9"/>
      <c r="G82" s="96"/>
      <c r="H82" s="97"/>
      <c r="I82" s="96"/>
      <c r="J82" s="97"/>
      <c r="K82" s="98"/>
      <c r="L82" s="99"/>
      <c r="M82" s="95">
        <v>2</v>
      </c>
      <c r="N82" s="116">
        <f t="shared" ref="N82:N93" si="41">SUM(C82,E82,G82,M82,K82,I82)</f>
        <v>2</v>
      </c>
      <c r="O82" s="117">
        <f t="shared" ref="O82:O93" si="42">SUM(D82,F82,H82,L82,J82)</f>
        <v>0</v>
      </c>
      <c r="P82" s="42"/>
    </row>
    <row r="83" spans="1:17" x14ac:dyDescent="0.2">
      <c r="A83" s="48"/>
      <c r="B83" s="49" t="s">
        <v>53</v>
      </c>
      <c r="C83" s="8">
        <v>8</v>
      </c>
      <c r="D83" s="9"/>
      <c r="E83" s="8">
        <v>11</v>
      </c>
      <c r="F83" s="9"/>
      <c r="G83" s="8">
        <v>23</v>
      </c>
      <c r="H83" s="9"/>
      <c r="I83" s="8">
        <v>23</v>
      </c>
      <c r="J83" s="9"/>
      <c r="K83" s="83">
        <v>3</v>
      </c>
      <c r="L83" s="84"/>
      <c r="M83" s="95"/>
      <c r="N83" s="116">
        <f t="shared" si="41"/>
        <v>68</v>
      </c>
      <c r="O83" s="117">
        <f t="shared" si="42"/>
        <v>0</v>
      </c>
      <c r="P83" s="44" t="s">
        <v>153</v>
      </c>
    </row>
    <row r="84" spans="1:17" x14ac:dyDescent="0.2">
      <c r="A84" s="48"/>
      <c r="B84" s="49" t="s">
        <v>54</v>
      </c>
      <c r="C84" s="8">
        <v>11</v>
      </c>
      <c r="D84" s="9"/>
      <c r="E84" s="8">
        <v>13</v>
      </c>
      <c r="F84" s="9"/>
      <c r="G84" s="8">
        <v>68</v>
      </c>
      <c r="H84" s="9"/>
      <c r="I84" s="8">
        <v>39</v>
      </c>
      <c r="J84" s="9"/>
      <c r="K84" s="83"/>
      <c r="L84" s="84"/>
      <c r="M84" s="95"/>
      <c r="N84" s="116">
        <f t="shared" si="41"/>
        <v>131</v>
      </c>
      <c r="O84" s="117">
        <f t="shared" si="42"/>
        <v>0</v>
      </c>
      <c r="P84" s="44" t="s">
        <v>154</v>
      </c>
    </row>
    <row r="85" spans="1:17" x14ac:dyDescent="0.2">
      <c r="A85" s="48"/>
      <c r="B85" s="49" t="s">
        <v>55</v>
      </c>
      <c r="C85" s="8">
        <v>4</v>
      </c>
      <c r="D85" s="9"/>
      <c r="E85" s="8">
        <v>22</v>
      </c>
      <c r="F85" s="9"/>
      <c r="G85" s="8">
        <v>35</v>
      </c>
      <c r="H85" s="9"/>
      <c r="I85" s="8">
        <v>14</v>
      </c>
      <c r="J85" s="9"/>
      <c r="K85" s="83">
        <v>1</v>
      </c>
      <c r="L85" s="84"/>
      <c r="M85" s="95"/>
      <c r="N85" s="116">
        <f t="shared" si="41"/>
        <v>76</v>
      </c>
      <c r="O85" s="117">
        <f t="shared" si="42"/>
        <v>0</v>
      </c>
      <c r="P85" s="44" t="s">
        <v>153</v>
      </c>
    </row>
    <row r="86" spans="1:17" x14ac:dyDescent="0.2">
      <c r="A86" s="48"/>
      <c r="B86" s="49" t="s">
        <v>56</v>
      </c>
      <c r="C86" s="8">
        <v>1</v>
      </c>
      <c r="D86" s="9"/>
      <c r="E86" s="8">
        <v>9</v>
      </c>
      <c r="F86" s="9"/>
      <c r="G86" s="8">
        <v>28</v>
      </c>
      <c r="H86" s="9"/>
      <c r="I86" s="8">
        <v>11</v>
      </c>
      <c r="J86" s="9"/>
      <c r="K86" s="83">
        <v>5</v>
      </c>
      <c r="L86" s="84"/>
      <c r="M86" s="95"/>
      <c r="N86" s="116">
        <f t="shared" si="41"/>
        <v>54</v>
      </c>
      <c r="O86" s="117">
        <f t="shared" si="42"/>
        <v>0</v>
      </c>
      <c r="P86" s="44" t="s">
        <v>153</v>
      </c>
    </row>
    <row r="87" spans="1:17" x14ac:dyDescent="0.2">
      <c r="A87" s="48"/>
      <c r="B87" s="49" t="s">
        <v>57</v>
      </c>
      <c r="C87" s="8">
        <v>7</v>
      </c>
      <c r="D87" s="9"/>
      <c r="E87" s="8">
        <v>6</v>
      </c>
      <c r="F87" s="9"/>
      <c r="G87" s="8">
        <v>41</v>
      </c>
      <c r="H87" s="9"/>
      <c r="I87" s="8">
        <v>25</v>
      </c>
      <c r="J87" s="9"/>
      <c r="K87" s="83"/>
      <c r="L87" s="84"/>
      <c r="M87" s="95"/>
      <c r="N87" s="116">
        <f t="shared" si="41"/>
        <v>79</v>
      </c>
      <c r="O87" s="117">
        <f t="shared" si="42"/>
        <v>0</v>
      </c>
      <c r="P87" s="44" t="s">
        <v>153</v>
      </c>
    </row>
    <row r="88" spans="1:17" x14ac:dyDescent="0.2">
      <c r="A88" s="48"/>
      <c r="B88" s="49" t="s">
        <v>58</v>
      </c>
      <c r="C88" s="8">
        <v>4</v>
      </c>
      <c r="D88" s="9"/>
      <c r="E88" s="8">
        <v>5</v>
      </c>
      <c r="F88" s="9"/>
      <c r="G88" s="8">
        <v>19</v>
      </c>
      <c r="H88" s="9"/>
      <c r="I88" s="8">
        <v>22</v>
      </c>
      <c r="J88" s="9"/>
      <c r="K88" s="83">
        <v>2</v>
      </c>
      <c r="L88" s="84"/>
      <c r="M88" s="95"/>
      <c r="N88" s="116">
        <f t="shared" si="41"/>
        <v>52</v>
      </c>
      <c r="O88" s="117">
        <f t="shared" si="42"/>
        <v>0</v>
      </c>
      <c r="P88" s="44" t="s">
        <v>153</v>
      </c>
    </row>
    <row r="89" spans="1:17" x14ac:dyDescent="0.2">
      <c r="A89" s="48"/>
      <c r="B89" s="49" t="s">
        <v>59</v>
      </c>
      <c r="C89" s="8">
        <v>6</v>
      </c>
      <c r="D89" s="9"/>
      <c r="E89" s="8">
        <v>7</v>
      </c>
      <c r="F89" s="9"/>
      <c r="G89" s="8">
        <v>13</v>
      </c>
      <c r="H89" s="9"/>
      <c r="I89" s="8">
        <v>4</v>
      </c>
      <c r="J89" s="9"/>
      <c r="K89" s="83">
        <v>1</v>
      </c>
      <c r="L89" s="84"/>
      <c r="M89" s="95"/>
      <c r="N89" s="116">
        <f t="shared" si="41"/>
        <v>31</v>
      </c>
      <c r="O89" s="117">
        <f t="shared" si="42"/>
        <v>0</v>
      </c>
      <c r="P89" s="44" t="s">
        <v>153</v>
      </c>
    </row>
    <row r="90" spans="1:17" x14ac:dyDescent="0.2">
      <c r="A90" s="48"/>
      <c r="B90" s="49" t="s">
        <v>60</v>
      </c>
      <c r="C90" s="96"/>
      <c r="D90" s="97"/>
      <c r="E90" s="8">
        <v>1</v>
      </c>
      <c r="F90" s="9"/>
      <c r="G90" s="8">
        <v>4</v>
      </c>
      <c r="H90" s="9"/>
      <c r="I90" s="8">
        <v>4</v>
      </c>
      <c r="J90" s="9"/>
      <c r="K90" s="83"/>
      <c r="L90" s="84"/>
      <c r="M90" s="95"/>
      <c r="N90" s="116">
        <f t="shared" si="41"/>
        <v>9</v>
      </c>
      <c r="O90" s="117">
        <f t="shared" si="42"/>
        <v>0</v>
      </c>
      <c r="P90" s="44" t="s">
        <v>153</v>
      </c>
    </row>
    <row r="91" spans="1:17" x14ac:dyDescent="0.2">
      <c r="A91" s="48"/>
      <c r="B91" s="49" t="s">
        <v>61</v>
      </c>
      <c r="C91" s="8">
        <v>4</v>
      </c>
      <c r="D91" s="9"/>
      <c r="E91" s="8">
        <v>14</v>
      </c>
      <c r="F91" s="9"/>
      <c r="G91" s="8">
        <v>28</v>
      </c>
      <c r="H91" s="9"/>
      <c r="I91" s="8">
        <v>16</v>
      </c>
      <c r="J91" s="9"/>
      <c r="K91" s="83">
        <v>2</v>
      </c>
      <c r="L91" s="84"/>
      <c r="M91" s="95"/>
      <c r="N91" s="116">
        <f t="shared" si="41"/>
        <v>64</v>
      </c>
      <c r="O91" s="117">
        <f t="shared" si="42"/>
        <v>0</v>
      </c>
      <c r="P91" s="44" t="s">
        <v>153</v>
      </c>
    </row>
    <row r="92" spans="1:17" x14ac:dyDescent="0.2">
      <c r="A92" s="48"/>
      <c r="B92" s="49" t="s">
        <v>62</v>
      </c>
      <c r="C92" s="8">
        <v>9</v>
      </c>
      <c r="D92" s="9"/>
      <c r="E92" s="8">
        <v>11</v>
      </c>
      <c r="F92" s="9"/>
      <c r="G92" s="8">
        <v>73</v>
      </c>
      <c r="H92" s="9"/>
      <c r="I92" s="8">
        <v>33</v>
      </c>
      <c r="J92" s="9"/>
      <c r="K92" s="83">
        <v>4</v>
      </c>
      <c r="L92" s="84"/>
      <c r="M92" s="95"/>
      <c r="N92" s="116">
        <f t="shared" si="41"/>
        <v>130</v>
      </c>
      <c r="O92" s="117">
        <f t="shared" si="42"/>
        <v>0</v>
      </c>
      <c r="P92" s="44" t="s">
        <v>153</v>
      </c>
    </row>
    <row r="93" spans="1:17" x14ac:dyDescent="0.2">
      <c r="A93" s="48"/>
      <c r="B93" s="49" t="s">
        <v>63</v>
      </c>
      <c r="C93" s="8">
        <v>3</v>
      </c>
      <c r="D93" s="9"/>
      <c r="E93" s="8">
        <v>3</v>
      </c>
      <c r="F93" s="9"/>
      <c r="G93" s="8">
        <v>23</v>
      </c>
      <c r="H93" s="9"/>
      <c r="I93" s="8">
        <v>20</v>
      </c>
      <c r="J93" s="9"/>
      <c r="K93" s="83">
        <v>1</v>
      </c>
      <c r="L93" s="84"/>
      <c r="M93" s="95"/>
      <c r="N93" s="116">
        <f t="shared" si="41"/>
        <v>50</v>
      </c>
      <c r="O93" s="117">
        <f t="shared" si="42"/>
        <v>0</v>
      </c>
      <c r="P93" s="44" t="s">
        <v>153</v>
      </c>
    </row>
    <row r="94" spans="1:17" x14ac:dyDescent="0.2">
      <c r="A94" s="69" t="s">
        <v>132</v>
      </c>
      <c r="B94" s="70"/>
      <c r="C94" s="13">
        <f t="shared" ref="C94:O94" si="43">SUM(C81:C93)</f>
        <v>57</v>
      </c>
      <c r="D94" s="14">
        <f t="shared" si="43"/>
        <v>0</v>
      </c>
      <c r="E94" s="13">
        <f t="shared" si="43"/>
        <v>102</v>
      </c>
      <c r="F94" s="14">
        <f t="shared" si="43"/>
        <v>0</v>
      </c>
      <c r="G94" s="13">
        <f t="shared" si="43"/>
        <v>355</v>
      </c>
      <c r="H94" s="14">
        <f t="shared" si="43"/>
        <v>0</v>
      </c>
      <c r="I94" s="13">
        <f t="shared" ref="I94:L94" si="44">SUM(I81:I93)</f>
        <v>211</v>
      </c>
      <c r="J94" s="14">
        <f t="shared" si="44"/>
        <v>0</v>
      </c>
      <c r="K94" s="13">
        <f t="shared" si="44"/>
        <v>19</v>
      </c>
      <c r="L94" s="14">
        <f t="shared" si="44"/>
        <v>0</v>
      </c>
      <c r="M94" s="15">
        <f t="shared" si="43"/>
        <v>2</v>
      </c>
      <c r="N94" s="13">
        <f t="shared" si="43"/>
        <v>746</v>
      </c>
      <c r="O94" s="14">
        <f t="shared" si="43"/>
        <v>0</v>
      </c>
      <c r="P94" s="24">
        <f>60+80+60+60+60+60+60+60+60+60+60</f>
        <v>680</v>
      </c>
    </row>
    <row r="95" spans="1:17" x14ac:dyDescent="0.2">
      <c r="A95" s="48" t="s">
        <v>65</v>
      </c>
      <c r="B95" s="49"/>
      <c r="C95" s="8"/>
      <c r="D95" s="9"/>
      <c r="E95" s="8"/>
      <c r="F95" s="9"/>
      <c r="G95" s="8"/>
      <c r="H95" s="9"/>
      <c r="I95" s="8"/>
      <c r="J95" s="9"/>
      <c r="K95" s="83"/>
      <c r="L95" s="84"/>
      <c r="M95" s="95"/>
      <c r="N95" s="116"/>
      <c r="O95" s="117"/>
      <c r="P95" s="43"/>
    </row>
    <row r="96" spans="1:17" x14ac:dyDescent="0.2">
      <c r="A96" s="48"/>
      <c r="B96" s="49" t="s">
        <v>66</v>
      </c>
      <c r="C96" s="8">
        <v>24</v>
      </c>
      <c r="D96" s="9"/>
      <c r="E96" s="8">
        <v>2</v>
      </c>
      <c r="F96" s="9"/>
      <c r="G96" s="8">
        <v>29</v>
      </c>
      <c r="H96" s="9"/>
      <c r="I96" s="8">
        <v>13</v>
      </c>
      <c r="J96" s="9"/>
      <c r="K96" s="83"/>
      <c r="L96" s="84"/>
      <c r="M96" s="95">
        <v>1</v>
      </c>
      <c r="N96" s="116">
        <f t="shared" ref="N96:N98" si="45">SUM(C96,E96,G96,M96,K96,I96)</f>
        <v>69</v>
      </c>
      <c r="O96" s="117">
        <f t="shared" ref="O96:O98" si="46">SUM(D96,F96,H96,L96,J96)</f>
        <v>0</v>
      </c>
      <c r="P96" s="42" t="str">
        <f t="shared" ref="P96:P98" si="47">Q96&amp;"/0"</f>
        <v>24/0</v>
      </c>
      <c r="Q96" s="42">
        <v>24</v>
      </c>
    </row>
    <row r="97" spans="1:17" x14ac:dyDescent="0.2">
      <c r="A97" s="48"/>
      <c r="B97" s="49" t="s">
        <v>67</v>
      </c>
      <c r="C97" s="8">
        <v>37</v>
      </c>
      <c r="D97" s="9"/>
      <c r="E97" s="8">
        <v>4</v>
      </c>
      <c r="F97" s="9"/>
      <c r="G97" s="8">
        <v>21</v>
      </c>
      <c r="H97" s="9"/>
      <c r="I97" s="8">
        <v>22</v>
      </c>
      <c r="J97" s="9"/>
      <c r="K97" s="83"/>
      <c r="L97" s="84"/>
      <c r="M97" s="95"/>
      <c r="N97" s="116">
        <f t="shared" si="45"/>
        <v>84</v>
      </c>
      <c r="O97" s="117">
        <f t="shared" si="46"/>
        <v>0</v>
      </c>
      <c r="P97" s="42" t="str">
        <f t="shared" si="47"/>
        <v>63/0</v>
      </c>
      <c r="Q97" s="42">
        <v>63</v>
      </c>
    </row>
    <row r="98" spans="1:17" x14ac:dyDescent="0.2">
      <c r="A98" s="48"/>
      <c r="B98" s="49" t="s">
        <v>68</v>
      </c>
      <c r="C98" s="8">
        <v>11</v>
      </c>
      <c r="D98" s="9"/>
      <c r="E98" s="8">
        <v>2</v>
      </c>
      <c r="F98" s="9"/>
      <c r="G98" s="8">
        <v>22</v>
      </c>
      <c r="H98" s="9"/>
      <c r="I98" s="8">
        <v>8</v>
      </c>
      <c r="J98" s="9"/>
      <c r="K98" s="83"/>
      <c r="L98" s="84"/>
      <c r="M98" s="95"/>
      <c r="N98" s="116">
        <f t="shared" si="45"/>
        <v>43</v>
      </c>
      <c r="O98" s="117">
        <f t="shared" si="46"/>
        <v>0</v>
      </c>
      <c r="P98" s="42" t="str">
        <f t="shared" si="47"/>
        <v>31/0</v>
      </c>
      <c r="Q98" s="42">
        <v>31</v>
      </c>
    </row>
    <row r="99" spans="1:17" x14ac:dyDescent="0.2">
      <c r="A99" s="69" t="s">
        <v>132</v>
      </c>
      <c r="B99" s="70"/>
      <c r="C99" s="13">
        <f t="shared" ref="C99:O99" si="48">SUM(C96:C98)</f>
        <v>72</v>
      </c>
      <c r="D99" s="14">
        <f t="shared" si="48"/>
        <v>0</v>
      </c>
      <c r="E99" s="13">
        <f t="shared" si="48"/>
        <v>8</v>
      </c>
      <c r="F99" s="14">
        <f t="shared" si="48"/>
        <v>0</v>
      </c>
      <c r="G99" s="13">
        <f t="shared" si="48"/>
        <v>72</v>
      </c>
      <c r="H99" s="14">
        <f t="shared" si="48"/>
        <v>0</v>
      </c>
      <c r="I99" s="13">
        <f t="shared" ref="I99:L99" si="49">SUM(I96:I98)</f>
        <v>43</v>
      </c>
      <c r="J99" s="14">
        <f t="shared" si="49"/>
        <v>0</v>
      </c>
      <c r="K99" s="13">
        <f t="shared" si="49"/>
        <v>0</v>
      </c>
      <c r="L99" s="14">
        <f t="shared" si="49"/>
        <v>0</v>
      </c>
      <c r="M99" s="15">
        <f t="shared" si="48"/>
        <v>1</v>
      </c>
      <c r="N99" s="13">
        <f t="shared" si="48"/>
        <v>196</v>
      </c>
      <c r="O99" s="14">
        <f t="shared" si="48"/>
        <v>0</v>
      </c>
      <c r="P99" s="24">
        <f>SUM(P96:P98)+118</f>
        <v>118</v>
      </c>
    </row>
    <row r="100" spans="1:17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7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7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7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7" x14ac:dyDescent="0.2">
      <c r="A104" s="56" t="s">
        <v>69</v>
      </c>
      <c r="B104" s="57"/>
      <c r="C104" s="34"/>
      <c r="D104" s="35"/>
      <c r="E104" s="34"/>
      <c r="F104" s="35"/>
      <c r="G104" s="34"/>
      <c r="H104" s="35"/>
      <c r="I104" s="34"/>
      <c r="J104" s="35"/>
      <c r="K104" s="85"/>
      <c r="L104" s="86"/>
      <c r="M104" s="100"/>
      <c r="N104" s="120"/>
      <c r="O104" s="121"/>
      <c r="P104" s="45"/>
    </row>
    <row r="105" spans="1:17" x14ac:dyDescent="0.2">
      <c r="A105" s="48"/>
      <c r="B105" s="49" t="s">
        <v>2</v>
      </c>
      <c r="C105" s="8">
        <v>11</v>
      </c>
      <c r="D105" s="9"/>
      <c r="E105" s="8">
        <v>12</v>
      </c>
      <c r="F105" s="9"/>
      <c r="G105" s="8">
        <v>13</v>
      </c>
      <c r="H105" s="9"/>
      <c r="I105" s="8">
        <v>9</v>
      </c>
      <c r="J105" s="9"/>
      <c r="K105" s="83"/>
      <c r="L105" s="84"/>
      <c r="M105" s="95"/>
      <c r="N105" s="116">
        <f t="shared" ref="N105:N109" si="50">SUM(C105,E105,G105,M105,K105,I105)</f>
        <v>45</v>
      </c>
      <c r="O105" s="117">
        <f t="shared" ref="O105:O109" si="51">SUM(D105,F105,H105,L105,J105)</f>
        <v>0</v>
      </c>
      <c r="P105" s="42" t="str">
        <f t="shared" ref="P105:P109" si="52">Q105&amp;"/0"</f>
        <v>50/0</v>
      </c>
      <c r="Q105" s="42">
        <v>50</v>
      </c>
    </row>
    <row r="106" spans="1:17" x14ac:dyDescent="0.2">
      <c r="A106" s="48"/>
      <c r="B106" s="49" t="s">
        <v>70</v>
      </c>
      <c r="C106" s="8">
        <v>12</v>
      </c>
      <c r="D106" s="9"/>
      <c r="E106" s="8">
        <v>20</v>
      </c>
      <c r="F106" s="9"/>
      <c r="G106" s="8">
        <v>42</v>
      </c>
      <c r="H106" s="9"/>
      <c r="I106" s="8">
        <v>15</v>
      </c>
      <c r="J106" s="9"/>
      <c r="K106" s="83"/>
      <c r="L106" s="84"/>
      <c r="M106" s="95">
        <v>1</v>
      </c>
      <c r="N106" s="116">
        <f t="shared" si="50"/>
        <v>90</v>
      </c>
      <c r="O106" s="117">
        <f t="shared" si="51"/>
        <v>0</v>
      </c>
      <c r="P106" s="42" t="str">
        <f t="shared" si="52"/>
        <v>96/0</v>
      </c>
      <c r="Q106" s="42">
        <v>96</v>
      </c>
    </row>
    <row r="107" spans="1:17" x14ac:dyDescent="0.2">
      <c r="A107" s="48"/>
      <c r="B107" s="49" t="s">
        <v>71</v>
      </c>
      <c r="C107" s="8">
        <v>2</v>
      </c>
      <c r="D107" s="9"/>
      <c r="E107" s="8">
        <v>3</v>
      </c>
      <c r="F107" s="9"/>
      <c r="G107" s="8">
        <v>2</v>
      </c>
      <c r="H107" s="9"/>
      <c r="I107" s="8">
        <v>1</v>
      </c>
      <c r="J107" s="9"/>
      <c r="K107" s="83"/>
      <c r="L107" s="84"/>
      <c r="M107" s="95">
        <v>1</v>
      </c>
      <c r="N107" s="116">
        <f t="shared" si="50"/>
        <v>9</v>
      </c>
      <c r="O107" s="117">
        <f t="shared" si="51"/>
        <v>0</v>
      </c>
      <c r="P107" s="42" t="str">
        <f t="shared" si="52"/>
        <v>30/0</v>
      </c>
      <c r="Q107" s="42">
        <v>30</v>
      </c>
    </row>
    <row r="108" spans="1:17" x14ac:dyDescent="0.2">
      <c r="A108" s="48"/>
      <c r="B108" s="49" t="s">
        <v>49</v>
      </c>
      <c r="C108" s="8">
        <v>1</v>
      </c>
      <c r="D108" s="9"/>
      <c r="E108" s="8">
        <v>4</v>
      </c>
      <c r="F108" s="9"/>
      <c r="G108" s="8">
        <v>4</v>
      </c>
      <c r="H108" s="9"/>
      <c r="I108" s="8">
        <v>1</v>
      </c>
      <c r="J108" s="9"/>
      <c r="K108" s="83"/>
      <c r="L108" s="84"/>
      <c r="M108" s="95">
        <v>1</v>
      </c>
      <c r="N108" s="116">
        <f t="shared" si="50"/>
        <v>11</v>
      </c>
      <c r="O108" s="117">
        <f t="shared" si="51"/>
        <v>0</v>
      </c>
      <c r="P108" s="42" t="str">
        <f t="shared" si="52"/>
        <v>30/0</v>
      </c>
      <c r="Q108" s="42">
        <v>30</v>
      </c>
    </row>
    <row r="109" spans="1:17" x14ac:dyDescent="0.2">
      <c r="A109" s="48"/>
      <c r="B109" s="49" t="s">
        <v>72</v>
      </c>
      <c r="C109" s="8">
        <v>9</v>
      </c>
      <c r="D109" s="9"/>
      <c r="E109" s="8">
        <v>6</v>
      </c>
      <c r="F109" s="9"/>
      <c r="G109" s="8">
        <v>17</v>
      </c>
      <c r="H109" s="9"/>
      <c r="I109" s="8">
        <v>10</v>
      </c>
      <c r="J109" s="9"/>
      <c r="K109" s="83">
        <v>4</v>
      </c>
      <c r="L109" s="84"/>
      <c r="M109" s="95">
        <v>1</v>
      </c>
      <c r="N109" s="116">
        <f t="shared" si="50"/>
        <v>47</v>
      </c>
      <c r="O109" s="117">
        <f t="shared" si="51"/>
        <v>0</v>
      </c>
      <c r="P109" s="42" t="str">
        <f t="shared" si="52"/>
        <v>38/0</v>
      </c>
      <c r="Q109" s="42">
        <v>38</v>
      </c>
    </row>
    <row r="110" spans="1:17" x14ac:dyDescent="0.2">
      <c r="A110" s="69" t="s">
        <v>132</v>
      </c>
      <c r="B110" s="70"/>
      <c r="C110" s="13">
        <f t="shared" ref="C110:O110" si="53">SUM(C105:C109)</f>
        <v>35</v>
      </c>
      <c r="D110" s="14">
        <f t="shared" si="53"/>
        <v>0</v>
      </c>
      <c r="E110" s="13">
        <f t="shared" si="53"/>
        <v>45</v>
      </c>
      <c r="F110" s="14">
        <f t="shared" si="53"/>
        <v>0</v>
      </c>
      <c r="G110" s="13">
        <f t="shared" si="53"/>
        <v>78</v>
      </c>
      <c r="H110" s="14">
        <f t="shared" si="53"/>
        <v>0</v>
      </c>
      <c r="I110" s="13">
        <f t="shared" ref="I110:L110" si="54">SUM(I105:I109)</f>
        <v>36</v>
      </c>
      <c r="J110" s="14">
        <f t="shared" si="54"/>
        <v>0</v>
      </c>
      <c r="K110" s="13">
        <f t="shared" si="54"/>
        <v>4</v>
      </c>
      <c r="L110" s="14">
        <f t="shared" si="54"/>
        <v>0</v>
      </c>
      <c r="M110" s="15">
        <f t="shared" si="53"/>
        <v>4</v>
      </c>
      <c r="N110" s="13">
        <f t="shared" si="53"/>
        <v>202</v>
      </c>
      <c r="O110" s="14">
        <f t="shared" si="53"/>
        <v>0</v>
      </c>
      <c r="P110" s="24">
        <f>SUM(P105:P109)+244</f>
        <v>244</v>
      </c>
    </row>
    <row r="111" spans="1:17" x14ac:dyDescent="0.2">
      <c r="A111" s="48" t="s">
        <v>73</v>
      </c>
      <c r="B111" s="49"/>
      <c r="C111" s="8"/>
      <c r="D111" s="9"/>
      <c r="E111" s="8"/>
      <c r="F111" s="9"/>
      <c r="G111" s="8"/>
      <c r="H111" s="9"/>
      <c r="I111" s="8"/>
      <c r="J111" s="9"/>
      <c r="K111" s="83"/>
      <c r="L111" s="84"/>
      <c r="M111" s="95"/>
      <c r="N111" s="116"/>
      <c r="O111" s="117"/>
      <c r="P111" s="43"/>
    </row>
    <row r="112" spans="1:17" x14ac:dyDescent="0.2">
      <c r="A112" s="48"/>
      <c r="B112" s="49" t="s">
        <v>74</v>
      </c>
      <c r="C112" s="96"/>
      <c r="D112" s="97"/>
      <c r="E112" s="96"/>
      <c r="F112" s="97"/>
      <c r="G112" s="8">
        <v>2</v>
      </c>
      <c r="H112" s="9"/>
      <c r="I112" s="8">
        <v>2</v>
      </c>
      <c r="J112" s="9"/>
      <c r="K112" s="83">
        <v>1</v>
      </c>
      <c r="L112" s="84"/>
      <c r="M112" s="95"/>
      <c r="N112" s="116">
        <f t="shared" ref="N112:N116" si="55">SUM(C112,E112,G112,M112,K112,I112)</f>
        <v>5</v>
      </c>
      <c r="O112" s="117">
        <f t="shared" ref="O112:O116" si="56">SUM(D112,F112,H112,L112,J112)</f>
        <v>0</v>
      </c>
      <c r="P112" s="42" t="str">
        <f t="shared" ref="P112:P116" si="57">Q112&amp;"/0"</f>
        <v>31/0</v>
      </c>
      <c r="Q112" s="42">
        <v>31</v>
      </c>
    </row>
    <row r="113" spans="1:17" x14ac:dyDescent="0.2">
      <c r="A113" s="48"/>
      <c r="B113" s="49" t="s">
        <v>70</v>
      </c>
      <c r="C113" s="8">
        <v>1</v>
      </c>
      <c r="D113" s="9"/>
      <c r="E113" s="8">
        <v>6</v>
      </c>
      <c r="F113" s="9"/>
      <c r="G113" s="8">
        <v>5</v>
      </c>
      <c r="H113" s="9"/>
      <c r="I113" s="8">
        <v>5</v>
      </c>
      <c r="J113" s="9"/>
      <c r="K113" s="83">
        <v>10</v>
      </c>
      <c r="L113" s="84"/>
      <c r="M113" s="95"/>
      <c r="N113" s="116">
        <f t="shared" si="55"/>
        <v>27</v>
      </c>
      <c r="O113" s="117">
        <f t="shared" si="56"/>
        <v>0</v>
      </c>
      <c r="P113" s="42" t="str">
        <f t="shared" si="57"/>
        <v>52/0</v>
      </c>
      <c r="Q113" s="42">
        <v>52</v>
      </c>
    </row>
    <row r="114" spans="1:17" x14ac:dyDescent="0.2">
      <c r="A114" s="48"/>
      <c r="B114" s="49" t="s">
        <v>75</v>
      </c>
      <c r="C114" s="8">
        <v>1</v>
      </c>
      <c r="D114" s="9"/>
      <c r="E114" s="96"/>
      <c r="F114" s="97"/>
      <c r="G114" s="8">
        <v>1</v>
      </c>
      <c r="H114" s="9"/>
      <c r="I114" s="8">
        <v>1</v>
      </c>
      <c r="J114" s="9"/>
      <c r="K114" s="83">
        <v>9</v>
      </c>
      <c r="L114" s="84"/>
      <c r="M114" s="95"/>
      <c r="N114" s="116">
        <f t="shared" si="55"/>
        <v>12</v>
      </c>
      <c r="O114" s="117">
        <f t="shared" si="56"/>
        <v>0</v>
      </c>
      <c r="P114" s="42" t="str">
        <f t="shared" si="57"/>
        <v>31/0</v>
      </c>
      <c r="Q114" s="42">
        <v>31</v>
      </c>
    </row>
    <row r="115" spans="1:17" x14ac:dyDescent="0.2">
      <c r="A115" s="48"/>
      <c r="B115" s="49" t="s">
        <v>141</v>
      </c>
      <c r="C115" s="96"/>
      <c r="D115" s="97"/>
      <c r="E115" s="8">
        <v>1</v>
      </c>
      <c r="F115" s="9"/>
      <c r="G115" s="8">
        <v>9</v>
      </c>
      <c r="H115" s="9"/>
      <c r="I115" s="8">
        <v>4</v>
      </c>
      <c r="J115" s="9"/>
      <c r="K115" s="83">
        <v>13</v>
      </c>
      <c r="L115" s="84"/>
      <c r="M115" s="95"/>
      <c r="N115" s="116">
        <f t="shared" si="55"/>
        <v>27</v>
      </c>
      <c r="O115" s="117">
        <f t="shared" si="56"/>
        <v>0</v>
      </c>
      <c r="P115" s="42" t="str">
        <f t="shared" si="57"/>
        <v>50/0</v>
      </c>
      <c r="Q115" s="42">
        <v>50</v>
      </c>
    </row>
    <row r="116" spans="1:17" x14ac:dyDescent="0.2">
      <c r="A116" s="48"/>
      <c r="B116" s="49" t="s">
        <v>76</v>
      </c>
      <c r="C116" s="96"/>
      <c r="D116" s="97"/>
      <c r="E116" s="8">
        <v>1</v>
      </c>
      <c r="F116" s="9"/>
      <c r="G116" s="8">
        <v>1</v>
      </c>
      <c r="H116" s="9"/>
      <c r="I116" s="8"/>
      <c r="J116" s="9"/>
      <c r="K116" s="83">
        <v>1</v>
      </c>
      <c r="L116" s="84"/>
      <c r="M116" s="95"/>
      <c r="N116" s="116">
        <f t="shared" si="55"/>
        <v>3</v>
      </c>
      <c r="O116" s="117">
        <f t="shared" si="56"/>
        <v>0</v>
      </c>
      <c r="P116" s="42" t="str">
        <f t="shared" si="57"/>
        <v>35/0</v>
      </c>
      <c r="Q116" s="42">
        <v>35</v>
      </c>
    </row>
    <row r="117" spans="1:17" x14ac:dyDescent="0.2">
      <c r="A117" s="69" t="s">
        <v>132</v>
      </c>
      <c r="B117" s="70"/>
      <c r="C117" s="13">
        <f t="shared" ref="C117:O117" si="58">SUM(C112:C116)</f>
        <v>2</v>
      </c>
      <c r="D117" s="14">
        <f t="shared" si="58"/>
        <v>0</v>
      </c>
      <c r="E117" s="13">
        <f t="shared" si="58"/>
        <v>8</v>
      </c>
      <c r="F117" s="14">
        <f t="shared" si="58"/>
        <v>0</v>
      </c>
      <c r="G117" s="13">
        <f t="shared" si="58"/>
        <v>18</v>
      </c>
      <c r="H117" s="14">
        <f t="shared" si="58"/>
        <v>0</v>
      </c>
      <c r="I117" s="13">
        <f t="shared" ref="I117:L117" si="59">SUM(I112:I116)</f>
        <v>12</v>
      </c>
      <c r="J117" s="14">
        <f t="shared" si="59"/>
        <v>0</v>
      </c>
      <c r="K117" s="13">
        <f t="shared" si="59"/>
        <v>34</v>
      </c>
      <c r="L117" s="14">
        <f t="shared" si="59"/>
        <v>0</v>
      </c>
      <c r="M117" s="15">
        <f t="shared" si="58"/>
        <v>0</v>
      </c>
      <c r="N117" s="13">
        <f t="shared" si="58"/>
        <v>74</v>
      </c>
      <c r="O117" s="14">
        <f t="shared" si="58"/>
        <v>0</v>
      </c>
      <c r="P117" s="24">
        <f>SUM(P112:P116)+199</f>
        <v>199</v>
      </c>
    </row>
    <row r="118" spans="1:17" x14ac:dyDescent="0.2">
      <c r="A118" s="48" t="s">
        <v>77</v>
      </c>
      <c r="B118" s="49"/>
      <c r="C118" s="96"/>
      <c r="D118" s="97"/>
      <c r="E118" s="8"/>
      <c r="F118" s="9"/>
      <c r="G118" s="8"/>
      <c r="H118" s="9"/>
      <c r="I118" s="8"/>
      <c r="J118" s="9"/>
      <c r="K118" s="83"/>
      <c r="L118" s="84"/>
      <c r="M118" s="95"/>
      <c r="N118" s="116"/>
      <c r="O118" s="117"/>
      <c r="P118" s="43"/>
    </row>
    <row r="119" spans="1:17" x14ac:dyDescent="0.2">
      <c r="A119" s="48"/>
      <c r="B119" s="49" t="s">
        <v>78</v>
      </c>
      <c r="C119" s="8">
        <v>15</v>
      </c>
      <c r="D119" s="9"/>
      <c r="E119" s="8">
        <v>2</v>
      </c>
      <c r="F119" s="9"/>
      <c r="G119" s="8">
        <v>55</v>
      </c>
      <c r="H119" s="9"/>
      <c r="I119" s="8">
        <v>19</v>
      </c>
      <c r="J119" s="9"/>
      <c r="K119" s="83"/>
      <c r="L119" s="84"/>
      <c r="M119" s="95"/>
      <c r="N119" s="116">
        <f t="shared" ref="N119:N127" si="60">SUM(C119,E119,G119,M119,K119,I119)</f>
        <v>91</v>
      </c>
      <c r="O119" s="117">
        <f t="shared" ref="O119:O127" si="61">SUM(D119,F119,H119,L119,J119)</f>
        <v>0</v>
      </c>
      <c r="P119" s="42" t="str">
        <f t="shared" ref="P119:P127" si="62">Q119&amp;"/0"</f>
        <v>50/0</v>
      </c>
      <c r="Q119" s="42">
        <v>50</v>
      </c>
    </row>
    <row r="120" spans="1:17" x14ac:dyDescent="0.2">
      <c r="A120" s="48"/>
      <c r="B120" s="49" t="s">
        <v>79</v>
      </c>
      <c r="C120" s="8">
        <v>10</v>
      </c>
      <c r="D120" s="9"/>
      <c r="E120" s="8">
        <v>6</v>
      </c>
      <c r="F120" s="9"/>
      <c r="G120" s="8">
        <v>60</v>
      </c>
      <c r="H120" s="9"/>
      <c r="I120" s="8">
        <v>18</v>
      </c>
      <c r="J120" s="9"/>
      <c r="K120" s="83"/>
      <c r="L120" s="84"/>
      <c r="M120" s="95"/>
      <c r="N120" s="116">
        <f t="shared" si="60"/>
        <v>94</v>
      </c>
      <c r="O120" s="117">
        <f t="shared" si="61"/>
        <v>0</v>
      </c>
      <c r="P120" s="42" t="str">
        <f t="shared" si="62"/>
        <v>50/0</v>
      </c>
      <c r="Q120" s="42">
        <v>50</v>
      </c>
    </row>
    <row r="121" spans="1:17" x14ac:dyDescent="0.2">
      <c r="A121" s="48"/>
      <c r="B121" s="49" t="s">
        <v>80</v>
      </c>
      <c r="C121" s="8">
        <v>17</v>
      </c>
      <c r="D121" s="9"/>
      <c r="E121" s="8">
        <v>6</v>
      </c>
      <c r="F121" s="9"/>
      <c r="G121" s="8">
        <v>32</v>
      </c>
      <c r="H121" s="9"/>
      <c r="I121" s="8">
        <v>19</v>
      </c>
      <c r="J121" s="9"/>
      <c r="K121" s="83"/>
      <c r="L121" s="84"/>
      <c r="M121" s="95"/>
      <c r="N121" s="116">
        <f t="shared" si="60"/>
        <v>74</v>
      </c>
      <c r="O121" s="117">
        <f t="shared" si="61"/>
        <v>0</v>
      </c>
      <c r="P121" s="42" t="str">
        <f t="shared" si="62"/>
        <v>50/0</v>
      </c>
      <c r="Q121" s="42">
        <v>50</v>
      </c>
    </row>
    <row r="122" spans="1:17" x14ac:dyDescent="0.2">
      <c r="A122" s="48"/>
      <c r="B122" s="49" t="s">
        <v>81</v>
      </c>
      <c r="C122" s="8">
        <v>14</v>
      </c>
      <c r="D122" s="9"/>
      <c r="E122" s="8">
        <v>21</v>
      </c>
      <c r="F122" s="9"/>
      <c r="G122" s="8">
        <v>47</v>
      </c>
      <c r="H122" s="9"/>
      <c r="I122" s="8">
        <v>20</v>
      </c>
      <c r="J122" s="9"/>
      <c r="K122" s="83"/>
      <c r="L122" s="84"/>
      <c r="M122" s="95"/>
      <c r="N122" s="116">
        <f t="shared" si="60"/>
        <v>102</v>
      </c>
      <c r="O122" s="117">
        <f t="shared" si="61"/>
        <v>0</v>
      </c>
      <c r="P122" s="42" t="str">
        <f t="shared" si="62"/>
        <v>80/0</v>
      </c>
      <c r="Q122" s="42">
        <v>80</v>
      </c>
    </row>
    <row r="123" spans="1:17" x14ac:dyDescent="0.2">
      <c r="A123" s="48"/>
      <c r="B123" s="49" t="s">
        <v>82</v>
      </c>
      <c r="C123" s="96"/>
      <c r="D123" s="97"/>
      <c r="E123" s="8">
        <v>2</v>
      </c>
      <c r="F123" s="9"/>
      <c r="G123" s="8">
        <v>2</v>
      </c>
      <c r="H123" s="9"/>
      <c r="I123" s="8"/>
      <c r="J123" s="9"/>
      <c r="K123" s="83"/>
      <c r="L123" s="84"/>
      <c r="M123" s="95">
        <v>1</v>
      </c>
      <c r="N123" s="116">
        <f t="shared" si="60"/>
        <v>5</v>
      </c>
      <c r="O123" s="117">
        <f t="shared" si="61"/>
        <v>0</v>
      </c>
      <c r="P123" s="42" t="str">
        <f t="shared" si="62"/>
        <v>30/0</v>
      </c>
      <c r="Q123" s="42">
        <v>30</v>
      </c>
    </row>
    <row r="124" spans="1:17" x14ac:dyDescent="0.2">
      <c r="A124" s="48"/>
      <c r="B124" s="49" t="s">
        <v>83</v>
      </c>
      <c r="C124" s="96"/>
      <c r="D124" s="97"/>
      <c r="E124" s="8">
        <v>2</v>
      </c>
      <c r="F124" s="9"/>
      <c r="G124" s="8">
        <v>2</v>
      </c>
      <c r="H124" s="9"/>
      <c r="I124" s="8"/>
      <c r="J124" s="9"/>
      <c r="K124" s="83">
        <v>1</v>
      </c>
      <c r="L124" s="84"/>
      <c r="M124" s="95"/>
      <c r="N124" s="116">
        <f t="shared" si="60"/>
        <v>5</v>
      </c>
      <c r="O124" s="117">
        <f t="shared" si="61"/>
        <v>0</v>
      </c>
      <c r="P124" s="42" t="str">
        <f t="shared" si="62"/>
        <v>30/0</v>
      </c>
      <c r="Q124" s="42">
        <v>30</v>
      </c>
    </row>
    <row r="125" spans="1:17" x14ac:dyDescent="0.2">
      <c r="A125" s="48"/>
      <c r="B125" s="49" t="s">
        <v>84</v>
      </c>
      <c r="C125" s="8">
        <v>2</v>
      </c>
      <c r="D125" s="9"/>
      <c r="E125" s="8">
        <v>7</v>
      </c>
      <c r="F125" s="9"/>
      <c r="G125" s="8">
        <v>31</v>
      </c>
      <c r="H125" s="9"/>
      <c r="I125" s="8">
        <v>22</v>
      </c>
      <c r="J125" s="9"/>
      <c r="K125" s="83"/>
      <c r="L125" s="84"/>
      <c r="M125" s="95"/>
      <c r="N125" s="116">
        <f t="shared" si="60"/>
        <v>62</v>
      </c>
      <c r="O125" s="117">
        <f t="shared" si="61"/>
        <v>0</v>
      </c>
      <c r="P125" s="42" t="str">
        <f t="shared" si="62"/>
        <v>50/0</v>
      </c>
      <c r="Q125" s="42">
        <v>50</v>
      </c>
    </row>
    <row r="126" spans="1:17" x14ac:dyDescent="0.2">
      <c r="A126" s="48"/>
      <c r="B126" s="49" t="s">
        <v>85</v>
      </c>
      <c r="C126" s="96"/>
      <c r="D126" s="97"/>
      <c r="E126" s="8">
        <v>2</v>
      </c>
      <c r="F126" s="9"/>
      <c r="G126" s="96"/>
      <c r="H126" s="97"/>
      <c r="I126" s="96">
        <v>2</v>
      </c>
      <c r="J126" s="97"/>
      <c r="K126" s="98"/>
      <c r="L126" s="99"/>
      <c r="M126" s="95">
        <v>1</v>
      </c>
      <c r="N126" s="116">
        <f t="shared" si="60"/>
        <v>5</v>
      </c>
      <c r="O126" s="117">
        <f t="shared" si="61"/>
        <v>0</v>
      </c>
      <c r="P126" s="42" t="str">
        <f t="shared" si="62"/>
        <v>30/0</v>
      </c>
      <c r="Q126" s="42">
        <v>30</v>
      </c>
    </row>
    <row r="127" spans="1:17" x14ac:dyDescent="0.2">
      <c r="A127" s="48"/>
      <c r="B127" s="49" t="s">
        <v>86</v>
      </c>
      <c r="C127" s="8">
        <v>26</v>
      </c>
      <c r="D127" s="9"/>
      <c r="E127" s="8">
        <v>20</v>
      </c>
      <c r="F127" s="9"/>
      <c r="G127" s="8">
        <v>50</v>
      </c>
      <c r="H127" s="9"/>
      <c r="I127" s="8">
        <v>23</v>
      </c>
      <c r="J127" s="9"/>
      <c r="K127" s="83"/>
      <c r="L127" s="84"/>
      <c r="M127" s="95"/>
      <c r="N127" s="116">
        <f t="shared" si="60"/>
        <v>119</v>
      </c>
      <c r="O127" s="117">
        <f t="shared" si="61"/>
        <v>0</v>
      </c>
      <c r="P127" s="42" t="str">
        <f t="shared" si="62"/>
        <v>80/0</v>
      </c>
      <c r="Q127" s="42">
        <v>80</v>
      </c>
    </row>
    <row r="128" spans="1:17" x14ac:dyDescent="0.2">
      <c r="A128" s="69" t="s">
        <v>132</v>
      </c>
      <c r="B128" s="70"/>
      <c r="C128" s="13">
        <f t="shared" ref="C128:H128" si="63">SUM(C118:C127)</f>
        <v>84</v>
      </c>
      <c r="D128" s="14">
        <f t="shared" si="63"/>
        <v>0</v>
      </c>
      <c r="E128" s="13">
        <f t="shared" si="63"/>
        <v>68</v>
      </c>
      <c r="F128" s="14">
        <f t="shared" si="63"/>
        <v>0</v>
      </c>
      <c r="G128" s="13">
        <f t="shared" si="63"/>
        <v>279</v>
      </c>
      <c r="H128" s="14">
        <f t="shared" si="63"/>
        <v>0</v>
      </c>
      <c r="I128" s="13">
        <f t="shared" ref="I128:L128" si="64">SUM(I118:I127)</f>
        <v>123</v>
      </c>
      <c r="J128" s="14">
        <f t="shared" si="64"/>
        <v>0</v>
      </c>
      <c r="K128" s="13">
        <f t="shared" si="64"/>
        <v>1</v>
      </c>
      <c r="L128" s="14">
        <f t="shared" si="64"/>
        <v>0</v>
      </c>
      <c r="M128" s="15">
        <f>SUM(M115:M127)</f>
        <v>2</v>
      </c>
      <c r="N128" s="13">
        <f>SUM(N118:N127)</f>
        <v>557</v>
      </c>
      <c r="O128" s="14">
        <f>SUM(O118:O127)</f>
        <v>0</v>
      </c>
      <c r="P128" s="24">
        <f>SUM(P118:P127)+450</f>
        <v>450</v>
      </c>
    </row>
    <row r="129" spans="1:17" x14ac:dyDescent="0.2">
      <c r="A129" s="48" t="s">
        <v>87</v>
      </c>
      <c r="B129" s="49"/>
      <c r="C129" s="87"/>
      <c r="D129" s="88"/>
      <c r="E129" s="87"/>
      <c r="F129" s="88"/>
      <c r="G129" s="87"/>
      <c r="H129" s="88"/>
      <c r="I129" s="87"/>
      <c r="J129" s="88"/>
      <c r="K129" s="89"/>
      <c r="L129" s="90"/>
      <c r="M129" s="12"/>
      <c r="N129" s="116"/>
      <c r="O129" s="117"/>
      <c r="P129" s="43"/>
    </row>
    <row r="130" spans="1:17" x14ac:dyDescent="0.2">
      <c r="A130" s="48"/>
      <c r="B130" s="49" t="s">
        <v>88</v>
      </c>
      <c r="C130" s="96"/>
      <c r="D130" s="97"/>
      <c r="E130" s="8">
        <v>1</v>
      </c>
      <c r="F130" s="9"/>
      <c r="G130" s="8">
        <v>14</v>
      </c>
      <c r="H130" s="9"/>
      <c r="I130" s="8">
        <v>7</v>
      </c>
      <c r="J130" s="9"/>
      <c r="K130" s="83"/>
      <c r="L130" s="84"/>
      <c r="M130" s="95"/>
      <c r="N130" s="116">
        <f t="shared" ref="N130:N134" si="65">SUM(C130,E130,G130,M130,K130,I130)</f>
        <v>22</v>
      </c>
      <c r="O130" s="117">
        <f t="shared" ref="O130:O134" si="66">SUM(D130,F130,H130,L130,J130)</f>
        <v>0</v>
      </c>
      <c r="P130" s="42" t="str">
        <f t="shared" ref="P130:P134" si="67">Q130&amp;"/0"</f>
        <v>19/0</v>
      </c>
      <c r="Q130" s="42">
        <v>19</v>
      </c>
    </row>
    <row r="131" spans="1:17" x14ac:dyDescent="0.2">
      <c r="A131" s="48"/>
      <c r="B131" s="49" t="s">
        <v>89</v>
      </c>
      <c r="C131" s="8">
        <v>4</v>
      </c>
      <c r="D131" s="9"/>
      <c r="E131" s="8">
        <v>18</v>
      </c>
      <c r="F131" s="9"/>
      <c r="G131" s="8">
        <v>6</v>
      </c>
      <c r="H131" s="9"/>
      <c r="I131" s="8"/>
      <c r="J131" s="9"/>
      <c r="K131" s="83">
        <v>4</v>
      </c>
      <c r="L131" s="84"/>
      <c r="M131" s="95"/>
      <c r="N131" s="116">
        <f t="shared" si="65"/>
        <v>32</v>
      </c>
      <c r="O131" s="117">
        <f t="shared" si="66"/>
        <v>0</v>
      </c>
      <c r="P131" s="42" t="str">
        <f t="shared" si="67"/>
        <v>25/0</v>
      </c>
      <c r="Q131" s="42">
        <v>25</v>
      </c>
    </row>
    <row r="132" spans="1:17" x14ac:dyDescent="0.2">
      <c r="A132" s="48"/>
      <c r="B132" s="49" t="s">
        <v>90</v>
      </c>
      <c r="C132" s="8">
        <v>2</v>
      </c>
      <c r="D132" s="9"/>
      <c r="E132" s="8">
        <v>7</v>
      </c>
      <c r="F132" s="9"/>
      <c r="G132" s="8">
        <v>10</v>
      </c>
      <c r="H132" s="9"/>
      <c r="I132" s="8">
        <v>4</v>
      </c>
      <c r="J132" s="9"/>
      <c r="K132" s="83">
        <v>1</v>
      </c>
      <c r="L132" s="84"/>
      <c r="M132" s="95"/>
      <c r="N132" s="116">
        <f t="shared" si="65"/>
        <v>24</v>
      </c>
      <c r="O132" s="117">
        <f t="shared" si="66"/>
        <v>0</v>
      </c>
      <c r="P132" s="42" t="str">
        <f t="shared" si="67"/>
        <v>25/0</v>
      </c>
      <c r="Q132" s="42">
        <v>25</v>
      </c>
    </row>
    <row r="133" spans="1:17" x14ac:dyDescent="0.2">
      <c r="A133" s="48"/>
      <c r="B133" s="49" t="s">
        <v>91</v>
      </c>
      <c r="C133" s="8">
        <v>1</v>
      </c>
      <c r="D133" s="9"/>
      <c r="E133" s="8">
        <v>14</v>
      </c>
      <c r="F133" s="9"/>
      <c r="G133" s="8">
        <v>12</v>
      </c>
      <c r="H133" s="9"/>
      <c r="I133" s="8">
        <v>2</v>
      </c>
      <c r="J133" s="9"/>
      <c r="K133" s="83"/>
      <c r="L133" s="84"/>
      <c r="M133" s="95"/>
      <c r="N133" s="116">
        <f t="shared" si="65"/>
        <v>29</v>
      </c>
      <c r="O133" s="117">
        <f t="shared" si="66"/>
        <v>0</v>
      </c>
      <c r="P133" s="42" t="str">
        <f t="shared" si="67"/>
        <v>19/0</v>
      </c>
      <c r="Q133" s="42">
        <v>19</v>
      </c>
    </row>
    <row r="134" spans="1:17" x14ac:dyDescent="0.2">
      <c r="A134" s="48"/>
      <c r="B134" s="49" t="s">
        <v>92</v>
      </c>
      <c r="C134" s="8">
        <v>14</v>
      </c>
      <c r="D134" s="9"/>
      <c r="E134" s="8">
        <v>25</v>
      </c>
      <c r="F134" s="9"/>
      <c r="G134" s="8">
        <v>34</v>
      </c>
      <c r="H134" s="9"/>
      <c r="I134" s="8"/>
      <c r="J134" s="9"/>
      <c r="K134" s="83"/>
      <c r="L134" s="84">
        <v>59</v>
      </c>
      <c r="M134" s="95"/>
      <c r="N134" s="116">
        <f t="shared" si="65"/>
        <v>73</v>
      </c>
      <c r="O134" s="117">
        <f t="shared" si="66"/>
        <v>59</v>
      </c>
      <c r="P134" s="42" t="str">
        <f t="shared" si="67"/>
        <v>75/0</v>
      </c>
      <c r="Q134" s="44">
        <v>75</v>
      </c>
    </row>
    <row r="135" spans="1:17" x14ac:dyDescent="0.2">
      <c r="A135" s="69" t="s">
        <v>132</v>
      </c>
      <c r="B135" s="70"/>
      <c r="C135" s="13">
        <f t="shared" ref="C135:O135" si="68">SUM(C130:C134)</f>
        <v>21</v>
      </c>
      <c r="D135" s="14">
        <f t="shared" si="68"/>
        <v>0</v>
      </c>
      <c r="E135" s="13">
        <f t="shared" si="68"/>
        <v>65</v>
      </c>
      <c r="F135" s="14">
        <f t="shared" si="68"/>
        <v>0</v>
      </c>
      <c r="G135" s="13">
        <f t="shared" si="68"/>
        <v>76</v>
      </c>
      <c r="H135" s="14">
        <f t="shared" si="68"/>
        <v>0</v>
      </c>
      <c r="I135" s="13">
        <f t="shared" ref="I135:L135" si="69">SUM(I130:I134)</f>
        <v>13</v>
      </c>
      <c r="J135" s="14">
        <f t="shared" si="69"/>
        <v>0</v>
      </c>
      <c r="K135" s="13">
        <f t="shared" si="69"/>
        <v>5</v>
      </c>
      <c r="L135" s="14">
        <f t="shared" si="69"/>
        <v>59</v>
      </c>
      <c r="M135" s="15">
        <f t="shared" si="68"/>
        <v>0</v>
      </c>
      <c r="N135" s="13">
        <f t="shared" si="68"/>
        <v>180</v>
      </c>
      <c r="O135" s="14">
        <f t="shared" si="68"/>
        <v>59</v>
      </c>
      <c r="P135" s="24">
        <f>SUM(P130:P134)+163</f>
        <v>163</v>
      </c>
    </row>
    <row r="136" spans="1:17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7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7" x14ac:dyDescent="0.2">
      <c r="A138" s="56" t="s">
        <v>93</v>
      </c>
      <c r="B138" s="57"/>
      <c r="C138" s="91"/>
      <c r="D138" s="92"/>
      <c r="E138" s="91"/>
      <c r="F138" s="92"/>
      <c r="G138" s="91"/>
      <c r="H138" s="92"/>
      <c r="I138" s="91"/>
      <c r="J138" s="92"/>
      <c r="K138" s="93"/>
      <c r="L138" s="94"/>
      <c r="M138" s="36"/>
      <c r="N138" s="120"/>
      <c r="O138" s="121"/>
      <c r="P138" s="45"/>
    </row>
    <row r="139" spans="1:17" x14ac:dyDescent="0.2">
      <c r="A139" s="48"/>
      <c r="B139" s="49" t="s">
        <v>94</v>
      </c>
      <c r="C139" s="8">
        <v>17</v>
      </c>
      <c r="D139" s="9"/>
      <c r="E139" s="96"/>
      <c r="F139" s="97"/>
      <c r="G139" s="8">
        <v>2</v>
      </c>
      <c r="H139" s="9"/>
      <c r="I139" s="8">
        <v>16</v>
      </c>
      <c r="J139" s="9"/>
      <c r="K139" s="83"/>
      <c r="L139" s="84"/>
      <c r="M139" s="95"/>
      <c r="N139" s="116">
        <f t="shared" ref="N139:N149" si="70">SUM(C139,E139,G139,M139,K139,I139)</f>
        <v>35</v>
      </c>
      <c r="O139" s="117">
        <f t="shared" ref="O139:O149" si="71">SUM(D139,F139,H139,L139,J139)</f>
        <v>0</v>
      </c>
      <c r="P139" s="42" t="str">
        <f t="shared" ref="P139:P143" si="72">Q139&amp;"/0"</f>
        <v>35/0</v>
      </c>
      <c r="Q139" s="42">
        <v>35</v>
      </c>
    </row>
    <row r="140" spans="1:17" x14ac:dyDescent="0.2">
      <c r="A140" s="48"/>
      <c r="B140" s="49" t="s">
        <v>95</v>
      </c>
      <c r="C140" s="8">
        <v>10</v>
      </c>
      <c r="D140" s="9"/>
      <c r="E140" s="8">
        <v>2</v>
      </c>
      <c r="F140" s="9"/>
      <c r="G140" s="8">
        <v>3</v>
      </c>
      <c r="H140" s="9"/>
      <c r="I140" s="8">
        <v>17</v>
      </c>
      <c r="J140" s="9"/>
      <c r="K140" s="83"/>
      <c r="L140" s="84"/>
      <c r="M140" s="95"/>
      <c r="N140" s="116">
        <f t="shared" si="70"/>
        <v>32</v>
      </c>
      <c r="O140" s="117">
        <f t="shared" si="71"/>
        <v>0</v>
      </c>
      <c r="P140" s="42" t="str">
        <f t="shared" si="72"/>
        <v>30/0</v>
      </c>
      <c r="Q140" s="42">
        <v>30</v>
      </c>
    </row>
    <row r="141" spans="1:17" x14ac:dyDescent="0.2">
      <c r="A141" s="48"/>
      <c r="B141" s="49" t="s">
        <v>96</v>
      </c>
      <c r="C141" s="8">
        <v>16</v>
      </c>
      <c r="D141" s="9"/>
      <c r="E141" s="8">
        <v>4</v>
      </c>
      <c r="F141" s="9"/>
      <c r="G141" s="8">
        <v>3</v>
      </c>
      <c r="H141" s="9"/>
      <c r="I141" s="8">
        <v>3</v>
      </c>
      <c r="J141" s="9"/>
      <c r="K141" s="83"/>
      <c r="L141" s="84"/>
      <c r="M141" s="95"/>
      <c r="N141" s="116">
        <f t="shared" si="70"/>
        <v>26</v>
      </c>
      <c r="O141" s="117">
        <f t="shared" si="71"/>
        <v>0</v>
      </c>
      <c r="P141" s="42" t="str">
        <f t="shared" si="72"/>
        <v>30/0</v>
      </c>
      <c r="Q141" s="42">
        <v>30</v>
      </c>
    </row>
    <row r="142" spans="1:17" x14ac:dyDescent="0.2">
      <c r="A142" s="48"/>
      <c r="B142" s="49" t="s">
        <v>97</v>
      </c>
      <c r="C142" s="8">
        <v>22</v>
      </c>
      <c r="D142" s="9"/>
      <c r="E142" s="96"/>
      <c r="F142" s="97"/>
      <c r="G142" s="8">
        <v>4</v>
      </c>
      <c r="H142" s="9"/>
      <c r="I142" s="8">
        <v>6</v>
      </c>
      <c r="J142" s="9"/>
      <c r="K142" s="83"/>
      <c r="L142" s="84"/>
      <c r="M142" s="95"/>
      <c r="N142" s="116">
        <f t="shared" si="70"/>
        <v>32</v>
      </c>
      <c r="O142" s="117">
        <f t="shared" si="71"/>
        <v>0</v>
      </c>
      <c r="P142" s="42" t="str">
        <f t="shared" si="72"/>
        <v>30/0</v>
      </c>
      <c r="Q142" s="42">
        <v>30</v>
      </c>
    </row>
    <row r="143" spans="1:17" x14ac:dyDescent="0.2">
      <c r="A143" s="48"/>
      <c r="B143" s="49" t="s">
        <v>98</v>
      </c>
      <c r="C143" s="8">
        <v>14</v>
      </c>
      <c r="D143" s="9"/>
      <c r="E143" s="96"/>
      <c r="F143" s="97"/>
      <c r="G143" s="8">
        <v>2</v>
      </c>
      <c r="H143" s="9"/>
      <c r="I143" s="8"/>
      <c r="J143" s="9"/>
      <c r="K143" s="83"/>
      <c r="L143" s="84"/>
      <c r="M143" s="95"/>
      <c r="N143" s="116">
        <f t="shared" si="70"/>
        <v>16</v>
      </c>
      <c r="O143" s="117">
        <f t="shared" si="71"/>
        <v>0</v>
      </c>
      <c r="P143" s="42" t="str">
        <f t="shared" si="72"/>
        <v>30/0</v>
      </c>
      <c r="Q143" s="42">
        <v>30</v>
      </c>
    </row>
    <row r="144" spans="1:17" x14ac:dyDescent="0.2">
      <c r="A144" s="48"/>
      <c r="B144" s="49" t="s">
        <v>99</v>
      </c>
      <c r="C144" s="8">
        <v>24</v>
      </c>
      <c r="D144" s="9">
        <v>5</v>
      </c>
      <c r="E144" s="8">
        <v>5</v>
      </c>
      <c r="F144" s="9"/>
      <c r="G144" s="8">
        <f>44-39</f>
        <v>5</v>
      </c>
      <c r="H144" s="9">
        <v>39</v>
      </c>
      <c r="I144" s="8">
        <v>8</v>
      </c>
      <c r="J144" s="9"/>
      <c r="K144" s="83"/>
      <c r="L144" s="84">
        <v>44</v>
      </c>
      <c r="M144" s="95"/>
      <c r="N144" s="116">
        <f t="shared" si="70"/>
        <v>42</v>
      </c>
      <c r="O144" s="117">
        <f t="shared" si="71"/>
        <v>88</v>
      </c>
      <c r="P144" s="44" t="s">
        <v>159</v>
      </c>
      <c r="Q144" s="2">
        <v>105</v>
      </c>
    </row>
    <row r="145" spans="1:17" x14ac:dyDescent="0.2">
      <c r="A145" s="48"/>
      <c r="B145" s="49" t="s">
        <v>100</v>
      </c>
      <c r="C145" s="96"/>
      <c r="D145" s="97"/>
      <c r="E145" s="8">
        <f>30-20</f>
        <v>10</v>
      </c>
      <c r="F145" s="9">
        <v>20</v>
      </c>
      <c r="G145" s="96"/>
      <c r="H145" s="97"/>
      <c r="I145" s="96"/>
      <c r="J145" s="97"/>
      <c r="K145" s="98"/>
      <c r="L145" s="99">
        <v>4</v>
      </c>
      <c r="M145" s="95"/>
      <c r="N145" s="116">
        <f t="shared" si="70"/>
        <v>10</v>
      </c>
      <c r="O145" s="117">
        <f t="shared" si="71"/>
        <v>24</v>
      </c>
      <c r="P145" s="44" t="s">
        <v>160</v>
      </c>
      <c r="Q145" s="2">
        <v>45</v>
      </c>
    </row>
    <row r="146" spans="1:17" x14ac:dyDescent="0.2">
      <c r="A146" s="48"/>
      <c r="B146" s="49" t="s">
        <v>101</v>
      </c>
      <c r="C146" s="8">
        <v>22</v>
      </c>
      <c r="D146" s="9"/>
      <c r="E146" s="8">
        <v>1</v>
      </c>
      <c r="F146" s="9"/>
      <c r="G146" s="8">
        <v>1</v>
      </c>
      <c r="H146" s="9"/>
      <c r="I146" s="8"/>
      <c r="J146" s="9"/>
      <c r="K146" s="83">
        <v>4</v>
      </c>
      <c r="L146" s="84"/>
      <c r="M146" s="95"/>
      <c r="N146" s="116">
        <f t="shared" si="70"/>
        <v>28</v>
      </c>
      <c r="O146" s="117">
        <f t="shared" si="71"/>
        <v>0</v>
      </c>
      <c r="P146" s="42" t="str">
        <f t="shared" ref="P146:P149" si="73">Q146&amp;"/0"</f>
        <v>30/0</v>
      </c>
      <c r="Q146" s="42">
        <v>30</v>
      </c>
    </row>
    <row r="147" spans="1:17" x14ac:dyDescent="0.2">
      <c r="A147" s="48"/>
      <c r="B147" s="49" t="s">
        <v>102</v>
      </c>
      <c r="C147" s="8">
        <v>13</v>
      </c>
      <c r="D147" s="9"/>
      <c r="E147" s="8">
        <v>2</v>
      </c>
      <c r="F147" s="9"/>
      <c r="G147" s="8">
        <v>7</v>
      </c>
      <c r="H147" s="9"/>
      <c r="I147" s="8">
        <v>9</v>
      </c>
      <c r="J147" s="9"/>
      <c r="K147" s="83"/>
      <c r="L147" s="84"/>
      <c r="M147" s="95"/>
      <c r="N147" s="116">
        <f t="shared" si="70"/>
        <v>31</v>
      </c>
      <c r="O147" s="117">
        <f t="shared" si="71"/>
        <v>0</v>
      </c>
      <c r="P147" s="42" t="str">
        <f t="shared" si="73"/>
        <v>30/0</v>
      </c>
      <c r="Q147" s="42">
        <v>30</v>
      </c>
    </row>
    <row r="148" spans="1:17" x14ac:dyDescent="0.2">
      <c r="A148" s="48"/>
      <c r="B148" s="49" t="s">
        <v>103</v>
      </c>
      <c r="C148" s="8">
        <v>21</v>
      </c>
      <c r="D148" s="9"/>
      <c r="E148" s="8">
        <v>4</v>
      </c>
      <c r="F148" s="9"/>
      <c r="G148" s="8">
        <v>1</v>
      </c>
      <c r="H148" s="9"/>
      <c r="I148" s="8">
        <v>7</v>
      </c>
      <c r="J148" s="9"/>
      <c r="K148" s="83"/>
      <c r="L148" s="84"/>
      <c r="M148" s="95"/>
      <c r="N148" s="116">
        <f t="shared" si="70"/>
        <v>33</v>
      </c>
      <c r="O148" s="117">
        <f t="shared" si="71"/>
        <v>0</v>
      </c>
      <c r="P148" s="42" t="str">
        <f t="shared" si="73"/>
        <v>30/0</v>
      </c>
      <c r="Q148" s="42">
        <v>30</v>
      </c>
    </row>
    <row r="149" spans="1:17" x14ac:dyDescent="0.2">
      <c r="A149" s="48"/>
      <c r="B149" s="49" t="s">
        <v>104</v>
      </c>
      <c r="C149" s="8">
        <v>29</v>
      </c>
      <c r="D149" s="9"/>
      <c r="E149" s="8">
        <v>2</v>
      </c>
      <c r="F149" s="9"/>
      <c r="G149" s="8">
        <v>6</v>
      </c>
      <c r="H149" s="9"/>
      <c r="I149" s="8"/>
      <c r="J149" s="9"/>
      <c r="K149" s="83"/>
      <c r="L149" s="84"/>
      <c r="M149" s="95"/>
      <c r="N149" s="116">
        <f t="shared" si="70"/>
        <v>37</v>
      </c>
      <c r="O149" s="117">
        <f t="shared" si="71"/>
        <v>0</v>
      </c>
      <c r="P149" s="42" t="str">
        <f t="shared" si="73"/>
        <v>35/0</v>
      </c>
      <c r="Q149" s="42">
        <v>35</v>
      </c>
    </row>
    <row r="150" spans="1:17" x14ac:dyDescent="0.2">
      <c r="A150" s="69" t="s">
        <v>132</v>
      </c>
      <c r="B150" s="70"/>
      <c r="C150" s="13">
        <f t="shared" ref="C150:O150" si="74">SUM(C139:C149)</f>
        <v>188</v>
      </c>
      <c r="D150" s="14">
        <f t="shared" si="74"/>
        <v>5</v>
      </c>
      <c r="E150" s="13">
        <f t="shared" si="74"/>
        <v>30</v>
      </c>
      <c r="F150" s="14">
        <f t="shared" si="74"/>
        <v>20</v>
      </c>
      <c r="G150" s="13">
        <f t="shared" si="74"/>
        <v>34</v>
      </c>
      <c r="H150" s="14">
        <f t="shared" si="74"/>
        <v>39</v>
      </c>
      <c r="I150" s="13">
        <f t="shared" ref="I150:L150" si="75">SUM(I139:I149)</f>
        <v>66</v>
      </c>
      <c r="J150" s="14">
        <f t="shared" si="75"/>
        <v>0</v>
      </c>
      <c r="K150" s="13">
        <f t="shared" si="75"/>
        <v>4</v>
      </c>
      <c r="L150" s="14">
        <f t="shared" si="75"/>
        <v>48</v>
      </c>
      <c r="M150" s="15">
        <f t="shared" si="74"/>
        <v>0</v>
      </c>
      <c r="N150" s="13">
        <f t="shared" si="74"/>
        <v>322</v>
      </c>
      <c r="O150" s="14">
        <f t="shared" si="74"/>
        <v>112</v>
      </c>
      <c r="P150" s="24">
        <f>SUM(P139:P149)+430</f>
        <v>430</v>
      </c>
    </row>
    <row r="151" spans="1:17" x14ac:dyDescent="0.2">
      <c r="A151" s="56" t="s">
        <v>105</v>
      </c>
      <c r="B151" s="57"/>
      <c r="C151" s="34"/>
      <c r="D151" s="35"/>
      <c r="E151" s="34"/>
      <c r="F151" s="35"/>
      <c r="G151" s="34"/>
      <c r="H151" s="35"/>
      <c r="I151" s="34"/>
      <c r="J151" s="35"/>
      <c r="K151" s="85"/>
      <c r="L151" s="86"/>
      <c r="M151" s="36"/>
      <c r="N151" s="120"/>
      <c r="O151" s="121"/>
      <c r="P151" s="45"/>
    </row>
    <row r="152" spans="1:17" x14ac:dyDescent="0.2">
      <c r="A152" s="48"/>
      <c r="B152" s="49" t="s">
        <v>106</v>
      </c>
      <c r="C152" s="8">
        <v>7</v>
      </c>
      <c r="D152" s="9"/>
      <c r="E152" s="8">
        <v>2</v>
      </c>
      <c r="F152" s="9"/>
      <c r="G152" s="8">
        <v>14</v>
      </c>
      <c r="H152" s="9"/>
      <c r="I152" s="8">
        <v>23</v>
      </c>
      <c r="J152" s="9"/>
      <c r="K152" s="83"/>
      <c r="L152" s="84"/>
      <c r="M152" s="95"/>
      <c r="N152" s="116">
        <f t="shared" ref="N152:N156" si="76">SUM(C152,E152,G152,M152,K152,I152)</f>
        <v>46</v>
      </c>
      <c r="O152" s="117">
        <f t="shared" ref="O152:O156" si="77">SUM(D152,F152,H152,L152,J152)</f>
        <v>0</v>
      </c>
      <c r="P152" s="42" t="str">
        <f t="shared" ref="P152:P155" si="78">Q152&amp;"/0"</f>
        <v>50/0</v>
      </c>
      <c r="Q152" s="42">
        <v>50</v>
      </c>
    </row>
    <row r="153" spans="1:17" x14ac:dyDescent="0.2">
      <c r="A153" s="48"/>
      <c r="B153" s="49" t="s">
        <v>107</v>
      </c>
      <c r="C153" s="8">
        <v>2</v>
      </c>
      <c r="D153" s="9"/>
      <c r="E153" s="8">
        <v>4</v>
      </c>
      <c r="F153" s="9"/>
      <c r="G153" s="8">
        <v>22</v>
      </c>
      <c r="H153" s="9"/>
      <c r="I153" s="8">
        <v>37</v>
      </c>
      <c r="J153" s="9"/>
      <c r="K153" s="83"/>
      <c r="L153" s="84"/>
      <c r="M153" s="95"/>
      <c r="N153" s="116">
        <f t="shared" si="76"/>
        <v>65</v>
      </c>
      <c r="O153" s="117">
        <f t="shared" si="77"/>
        <v>0</v>
      </c>
      <c r="P153" s="42" t="str">
        <f t="shared" si="78"/>
        <v>80/0</v>
      </c>
      <c r="Q153" s="42">
        <v>80</v>
      </c>
    </row>
    <row r="154" spans="1:17" x14ac:dyDescent="0.2">
      <c r="A154" s="48"/>
      <c r="B154" s="49" t="s">
        <v>108</v>
      </c>
      <c r="C154" s="8">
        <v>7</v>
      </c>
      <c r="D154" s="9"/>
      <c r="E154" s="96"/>
      <c r="F154" s="97"/>
      <c r="G154" s="8">
        <v>24</v>
      </c>
      <c r="H154" s="9"/>
      <c r="I154" s="8">
        <v>15</v>
      </c>
      <c r="J154" s="9"/>
      <c r="K154" s="83"/>
      <c r="L154" s="84"/>
      <c r="M154" s="95"/>
      <c r="N154" s="116">
        <f t="shared" si="76"/>
        <v>46</v>
      </c>
      <c r="O154" s="117">
        <f t="shared" si="77"/>
        <v>0</v>
      </c>
      <c r="P154" s="42" t="str">
        <f t="shared" si="78"/>
        <v>40/0</v>
      </c>
      <c r="Q154" s="42">
        <v>40</v>
      </c>
    </row>
    <row r="155" spans="1:17" x14ac:dyDescent="0.2">
      <c r="A155" s="48"/>
      <c r="B155" s="49" t="s">
        <v>109</v>
      </c>
      <c r="C155" s="8">
        <v>17</v>
      </c>
      <c r="D155" s="9"/>
      <c r="E155" s="8">
        <v>18</v>
      </c>
      <c r="F155" s="9"/>
      <c r="G155" s="8">
        <v>13</v>
      </c>
      <c r="H155" s="9"/>
      <c r="I155" s="8">
        <v>20</v>
      </c>
      <c r="J155" s="9"/>
      <c r="K155" s="83"/>
      <c r="L155" s="84"/>
      <c r="M155" s="95"/>
      <c r="N155" s="116">
        <f t="shared" si="76"/>
        <v>68</v>
      </c>
      <c r="O155" s="117">
        <f t="shared" si="77"/>
        <v>0</v>
      </c>
      <c r="P155" s="42" t="str">
        <f t="shared" si="78"/>
        <v>60/0</v>
      </c>
      <c r="Q155" s="42">
        <v>60</v>
      </c>
    </row>
    <row r="156" spans="1:17" x14ac:dyDescent="0.2">
      <c r="A156" s="48"/>
      <c r="B156" s="49" t="s">
        <v>110</v>
      </c>
      <c r="C156" s="8">
        <v>3</v>
      </c>
      <c r="D156" s="9"/>
      <c r="E156" s="8">
        <v>8</v>
      </c>
      <c r="F156" s="9"/>
      <c r="G156" s="8">
        <v>16</v>
      </c>
      <c r="H156" s="9"/>
      <c r="I156" s="8">
        <v>19</v>
      </c>
      <c r="J156" s="9"/>
      <c r="K156" s="83"/>
      <c r="L156" s="84"/>
      <c r="M156" s="95"/>
      <c r="N156" s="116">
        <f t="shared" si="76"/>
        <v>46</v>
      </c>
      <c r="O156" s="117">
        <f t="shared" si="77"/>
        <v>0</v>
      </c>
      <c r="P156" s="44" t="s">
        <v>162</v>
      </c>
      <c r="Q156" s="2">
        <v>100</v>
      </c>
    </row>
    <row r="157" spans="1:17" x14ac:dyDescent="0.2">
      <c r="A157" s="69" t="s">
        <v>132</v>
      </c>
      <c r="B157" s="70"/>
      <c r="C157" s="13">
        <f t="shared" ref="C157:O157" si="79">SUM(C152:C156)</f>
        <v>36</v>
      </c>
      <c r="D157" s="14">
        <f t="shared" si="79"/>
        <v>0</v>
      </c>
      <c r="E157" s="13">
        <f t="shared" si="79"/>
        <v>32</v>
      </c>
      <c r="F157" s="14">
        <f t="shared" si="79"/>
        <v>0</v>
      </c>
      <c r="G157" s="13">
        <f t="shared" si="79"/>
        <v>89</v>
      </c>
      <c r="H157" s="14">
        <f t="shared" si="79"/>
        <v>0</v>
      </c>
      <c r="I157" s="13">
        <f t="shared" ref="I157:L157" si="80">SUM(I152:I156)</f>
        <v>114</v>
      </c>
      <c r="J157" s="14">
        <f t="shared" si="80"/>
        <v>0</v>
      </c>
      <c r="K157" s="13">
        <f t="shared" si="80"/>
        <v>0</v>
      </c>
      <c r="L157" s="14">
        <f t="shared" si="80"/>
        <v>0</v>
      </c>
      <c r="M157" s="15">
        <f t="shared" si="79"/>
        <v>0</v>
      </c>
      <c r="N157" s="13">
        <f t="shared" si="79"/>
        <v>271</v>
      </c>
      <c r="O157" s="14">
        <f t="shared" si="79"/>
        <v>0</v>
      </c>
      <c r="P157" s="24">
        <f>SUM(P152:P156)+330</f>
        <v>330</v>
      </c>
    </row>
    <row r="158" spans="1:17" x14ac:dyDescent="0.2">
      <c r="A158" s="48" t="s">
        <v>111</v>
      </c>
      <c r="B158" s="49"/>
      <c r="C158" s="8"/>
      <c r="D158" s="9"/>
      <c r="E158" s="8"/>
      <c r="F158" s="9"/>
      <c r="G158" s="8"/>
      <c r="H158" s="9"/>
      <c r="I158" s="8"/>
      <c r="J158" s="9"/>
      <c r="K158" s="83"/>
      <c r="L158" s="84"/>
      <c r="M158" s="12"/>
      <c r="N158" s="116"/>
      <c r="O158" s="117"/>
      <c r="P158" s="43"/>
    </row>
    <row r="159" spans="1:17" x14ac:dyDescent="0.2">
      <c r="A159" s="48"/>
      <c r="B159" s="49" t="s">
        <v>112</v>
      </c>
      <c r="C159" s="8">
        <v>13</v>
      </c>
      <c r="D159" s="9"/>
      <c r="E159" s="8">
        <v>2</v>
      </c>
      <c r="F159" s="9"/>
      <c r="G159" s="8">
        <v>19</v>
      </c>
      <c r="H159" s="9"/>
      <c r="I159" s="8">
        <v>27</v>
      </c>
      <c r="J159" s="9"/>
      <c r="K159" s="83"/>
      <c r="L159" s="84"/>
      <c r="M159" s="12"/>
      <c r="N159" s="116">
        <f t="shared" ref="N159:N162" si="81">SUM(C159,E159,G159,M159,K159,I159)</f>
        <v>61</v>
      </c>
      <c r="O159" s="117">
        <f t="shared" ref="O159:O162" si="82">SUM(D159,F159,H159,L159,J159)</f>
        <v>0</v>
      </c>
      <c r="P159" s="42" t="str">
        <f t="shared" ref="P159:P162" si="83">Q159&amp;"/0"</f>
        <v>20/0</v>
      </c>
      <c r="Q159" s="42">
        <v>20</v>
      </c>
    </row>
    <row r="160" spans="1:17" x14ac:dyDescent="0.2">
      <c r="A160" s="48"/>
      <c r="B160" s="49" t="s">
        <v>113</v>
      </c>
      <c r="C160" s="8">
        <v>3</v>
      </c>
      <c r="D160" s="9"/>
      <c r="E160" s="8">
        <v>3</v>
      </c>
      <c r="F160" s="9"/>
      <c r="G160" s="8">
        <v>17</v>
      </c>
      <c r="H160" s="9"/>
      <c r="I160" s="8">
        <v>17</v>
      </c>
      <c r="J160" s="9"/>
      <c r="K160" s="83"/>
      <c r="L160" s="84"/>
      <c r="M160" s="12">
        <v>1</v>
      </c>
      <c r="N160" s="116">
        <f t="shared" si="81"/>
        <v>41</v>
      </c>
      <c r="O160" s="117">
        <f t="shared" si="82"/>
        <v>0</v>
      </c>
      <c r="P160" s="42" t="str">
        <f t="shared" si="83"/>
        <v>20/0</v>
      </c>
      <c r="Q160" s="42">
        <v>20</v>
      </c>
    </row>
    <row r="161" spans="1:17" x14ac:dyDescent="0.2">
      <c r="A161" s="48"/>
      <c r="B161" s="49" t="s">
        <v>114</v>
      </c>
      <c r="C161" s="8">
        <v>2</v>
      </c>
      <c r="D161" s="9"/>
      <c r="E161" s="8">
        <v>9</v>
      </c>
      <c r="F161" s="9"/>
      <c r="G161" s="10"/>
      <c r="H161" s="11"/>
      <c r="I161" s="10">
        <v>24</v>
      </c>
      <c r="J161" s="11"/>
      <c r="K161" s="81">
        <v>9</v>
      </c>
      <c r="L161" s="82"/>
      <c r="M161" s="12"/>
      <c r="N161" s="116">
        <f t="shared" si="81"/>
        <v>44</v>
      </c>
      <c r="O161" s="117">
        <f t="shared" si="82"/>
        <v>0</v>
      </c>
      <c r="P161" s="42" t="str">
        <f t="shared" si="83"/>
        <v>20/0</v>
      </c>
      <c r="Q161" s="42">
        <v>20</v>
      </c>
    </row>
    <row r="162" spans="1:17" x14ac:dyDescent="0.2">
      <c r="A162" s="48"/>
      <c r="B162" s="49" t="s">
        <v>115</v>
      </c>
      <c r="C162" s="8">
        <v>14</v>
      </c>
      <c r="D162" s="9"/>
      <c r="E162" s="8">
        <v>5</v>
      </c>
      <c r="F162" s="9"/>
      <c r="G162" s="8">
        <v>21</v>
      </c>
      <c r="H162" s="9"/>
      <c r="I162" s="8">
        <v>17</v>
      </c>
      <c r="J162" s="9"/>
      <c r="K162" s="83"/>
      <c r="L162" s="84"/>
      <c r="M162" s="12"/>
      <c r="N162" s="116">
        <f t="shared" si="81"/>
        <v>57</v>
      </c>
      <c r="O162" s="117">
        <f t="shared" si="82"/>
        <v>0</v>
      </c>
      <c r="P162" s="42" t="str">
        <f t="shared" si="83"/>
        <v>20/0</v>
      </c>
      <c r="Q162" s="42">
        <v>20</v>
      </c>
    </row>
    <row r="163" spans="1:17" x14ac:dyDescent="0.2">
      <c r="A163" s="69" t="s">
        <v>132</v>
      </c>
      <c r="B163" s="70"/>
      <c r="C163" s="13">
        <f t="shared" ref="C163:O163" si="84">SUM(C158:C162)</f>
        <v>32</v>
      </c>
      <c r="D163" s="14">
        <f t="shared" si="84"/>
        <v>0</v>
      </c>
      <c r="E163" s="13">
        <f t="shared" si="84"/>
        <v>19</v>
      </c>
      <c r="F163" s="14">
        <f t="shared" si="84"/>
        <v>0</v>
      </c>
      <c r="G163" s="13">
        <f t="shared" si="84"/>
        <v>57</v>
      </c>
      <c r="H163" s="14">
        <f t="shared" si="84"/>
        <v>0</v>
      </c>
      <c r="I163" s="13">
        <f t="shared" ref="I163:L163" si="85">SUM(I158:I162)</f>
        <v>85</v>
      </c>
      <c r="J163" s="14">
        <f t="shared" si="85"/>
        <v>0</v>
      </c>
      <c r="K163" s="13">
        <f t="shared" si="85"/>
        <v>9</v>
      </c>
      <c r="L163" s="14">
        <f t="shared" si="85"/>
        <v>0</v>
      </c>
      <c r="M163" s="15">
        <f t="shared" si="84"/>
        <v>1</v>
      </c>
      <c r="N163" s="13">
        <f t="shared" si="84"/>
        <v>203</v>
      </c>
      <c r="O163" s="14">
        <f t="shared" si="84"/>
        <v>0</v>
      </c>
      <c r="P163" s="24">
        <f>SUM(P158:P162)+80</f>
        <v>80</v>
      </c>
    </row>
    <row r="164" spans="1:17" x14ac:dyDescent="0.2">
      <c r="A164" s="48" t="s">
        <v>116</v>
      </c>
      <c r="B164" s="49"/>
      <c r="C164" s="8"/>
      <c r="D164" s="9"/>
      <c r="E164" s="8"/>
      <c r="F164" s="9"/>
      <c r="G164" s="8"/>
      <c r="H164" s="9"/>
      <c r="I164" s="8"/>
      <c r="J164" s="9"/>
      <c r="K164" s="83"/>
      <c r="L164" s="84"/>
      <c r="M164" s="12"/>
      <c r="N164" s="116"/>
      <c r="O164" s="117"/>
      <c r="P164" s="43"/>
    </row>
    <row r="165" spans="1:17" x14ac:dyDescent="0.2">
      <c r="A165" s="48"/>
      <c r="B165" s="49" t="s">
        <v>117</v>
      </c>
      <c r="C165" s="8">
        <v>1</v>
      </c>
      <c r="D165" s="9"/>
      <c r="E165" s="8">
        <v>2</v>
      </c>
      <c r="F165" s="9"/>
      <c r="G165" s="8">
        <v>8</v>
      </c>
      <c r="H165" s="9"/>
      <c r="I165" s="8">
        <v>8</v>
      </c>
      <c r="J165" s="9"/>
      <c r="K165" s="83"/>
      <c r="L165" s="84"/>
      <c r="M165" s="12"/>
      <c r="N165" s="116">
        <f t="shared" ref="N165:N167" si="86">SUM(C165,E165,G165,M165,K165,I165)</f>
        <v>19</v>
      </c>
      <c r="O165" s="117">
        <f t="shared" ref="O165:O167" si="87">SUM(D165,F165,H165,L165,J165)</f>
        <v>0</v>
      </c>
      <c r="P165" s="42" t="str">
        <f t="shared" ref="P165:P167" si="88">Q165&amp;"/0"</f>
        <v>40/0</v>
      </c>
      <c r="Q165" s="42">
        <v>40</v>
      </c>
    </row>
    <row r="166" spans="1:17" x14ac:dyDescent="0.2">
      <c r="A166" s="48"/>
      <c r="B166" s="49" t="s">
        <v>118</v>
      </c>
      <c r="C166" s="10"/>
      <c r="D166" s="11"/>
      <c r="E166" s="8">
        <v>2</v>
      </c>
      <c r="F166" s="9"/>
      <c r="G166" s="8">
        <v>8</v>
      </c>
      <c r="H166" s="9"/>
      <c r="I166" s="8">
        <v>2</v>
      </c>
      <c r="J166" s="9"/>
      <c r="K166" s="83"/>
      <c r="L166" s="84"/>
      <c r="M166" s="12"/>
      <c r="N166" s="116">
        <f t="shared" si="86"/>
        <v>12</v>
      </c>
      <c r="O166" s="117">
        <f t="shared" si="87"/>
        <v>0</v>
      </c>
      <c r="P166" s="42" t="str">
        <f t="shared" si="88"/>
        <v>30/0</v>
      </c>
      <c r="Q166" s="42">
        <v>30</v>
      </c>
    </row>
    <row r="167" spans="1:17" x14ac:dyDescent="0.2">
      <c r="A167" s="48"/>
      <c r="B167" s="49" t="s">
        <v>119</v>
      </c>
      <c r="C167" s="8">
        <v>4</v>
      </c>
      <c r="D167" s="9"/>
      <c r="E167" s="8">
        <v>2</v>
      </c>
      <c r="F167" s="9"/>
      <c r="G167" s="8">
        <v>10</v>
      </c>
      <c r="H167" s="9"/>
      <c r="I167" s="8">
        <v>3</v>
      </c>
      <c r="J167" s="9"/>
      <c r="K167" s="83">
        <v>1</v>
      </c>
      <c r="L167" s="84"/>
      <c r="M167" s="12"/>
      <c r="N167" s="116">
        <f t="shared" si="86"/>
        <v>20</v>
      </c>
      <c r="O167" s="117">
        <f t="shared" si="87"/>
        <v>0</v>
      </c>
      <c r="P167" s="42" t="str">
        <f t="shared" si="88"/>
        <v>10/0</v>
      </c>
      <c r="Q167" s="42">
        <v>10</v>
      </c>
    </row>
    <row r="168" spans="1:17" x14ac:dyDescent="0.2">
      <c r="A168" s="69" t="s">
        <v>132</v>
      </c>
      <c r="B168" s="70"/>
      <c r="C168" s="13">
        <f t="shared" ref="C168:O168" si="89">SUM(C165:C167)</f>
        <v>5</v>
      </c>
      <c r="D168" s="14">
        <f t="shared" si="89"/>
        <v>0</v>
      </c>
      <c r="E168" s="13">
        <f t="shared" si="89"/>
        <v>6</v>
      </c>
      <c r="F168" s="14">
        <f t="shared" si="89"/>
        <v>0</v>
      </c>
      <c r="G168" s="13">
        <f t="shared" si="89"/>
        <v>26</v>
      </c>
      <c r="H168" s="14">
        <f t="shared" si="89"/>
        <v>0</v>
      </c>
      <c r="I168" s="13">
        <f t="shared" ref="I168:L168" si="90">SUM(I165:I167)</f>
        <v>13</v>
      </c>
      <c r="J168" s="14">
        <f t="shared" si="90"/>
        <v>0</v>
      </c>
      <c r="K168" s="13">
        <f t="shared" si="90"/>
        <v>1</v>
      </c>
      <c r="L168" s="14">
        <f t="shared" si="90"/>
        <v>0</v>
      </c>
      <c r="M168" s="15">
        <f t="shared" si="89"/>
        <v>0</v>
      </c>
      <c r="N168" s="13">
        <f t="shared" si="89"/>
        <v>51</v>
      </c>
      <c r="O168" s="14">
        <f t="shared" si="89"/>
        <v>0</v>
      </c>
      <c r="P168" s="24">
        <f>SUM(P165:P167)+80</f>
        <v>80</v>
      </c>
    </row>
    <row r="169" spans="1:17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1:17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7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17" x14ac:dyDescent="0.2">
      <c r="A172" s="56" t="s">
        <v>120</v>
      </c>
      <c r="B172" s="57"/>
      <c r="C172" s="34"/>
      <c r="D172" s="35"/>
      <c r="E172" s="34"/>
      <c r="F172" s="35"/>
      <c r="G172" s="34"/>
      <c r="H172" s="35"/>
      <c r="I172" s="34"/>
      <c r="J172" s="35"/>
      <c r="K172" s="85"/>
      <c r="L172" s="86"/>
      <c r="M172" s="36"/>
      <c r="N172" s="120"/>
      <c r="O172" s="121"/>
      <c r="P172" s="45"/>
    </row>
    <row r="173" spans="1:17" x14ac:dyDescent="0.2">
      <c r="A173" s="48"/>
      <c r="B173" s="49" t="s">
        <v>121</v>
      </c>
      <c r="C173" s="8">
        <v>2</v>
      </c>
      <c r="D173" s="9"/>
      <c r="E173" s="10"/>
      <c r="F173" s="11"/>
      <c r="G173" s="8">
        <v>2</v>
      </c>
      <c r="H173" s="9"/>
      <c r="I173" s="8"/>
      <c r="J173" s="9"/>
      <c r="K173" s="83">
        <v>3</v>
      </c>
      <c r="L173" s="84"/>
      <c r="M173" s="12"/>
      <c r="N173" s="116">
        <f t="shared" ref="N173:N175" si="91">SUM(C173,E173,G173,M173,K173,I173)</f>
        <v>7</v>
      </c>
      <c r="O173" s="117">
        <f t="shared" ref="O173:O175" si="92">SUM(D173,F173,H173,L173,J173)</f>
        <v>0</v>
      </c>
      <c r="P173" s="59" t="s">
        <v>162</v>
      </c>
    </row>
    <row r="174" spans="1:17" x14ac:dyDescent="0.2">
      <c r="A174" s="48"/>
      <c r="B174" s="49" t="s">
        <v>122</v>
      </c>
      <c r="C174" s="8">
        <v>2</v>
      </c>
      <c r="D174" s="9"/>
      <c r="E174" s="10"/>
      <c r="F174" s="11"/>
      <c r="G174" s="8">
        <v>1</v>
      </c>
      <c r="H174" s="9"/>
      <c r="I174" s="8">
        <v>1</v>
      </c>
      <c r="J174" s="9"/>
      <c r="K174" s="83"/>
      <c r="L174" s="84"/>
      <c r="M174" s="12"/>
      <c r="N174" s="116">
        <f t="shared" si="91"/>
        <v>4</v>
      </c>
      <c r="O174" s="117">
        <f t="shared" si="92"/>
        <v>0</v>
      </c>
      <c r="P174" s="61"/>
    </row>
    <row r="175" spans="1:17" x14ac:dyDescent="0.2">
      <c r="A175" s="48"/>
      <c r="B175" s="49" t="s">
        <v>123</v>
      </c>
      <c r="C175" s="8">
        <v>1</v>
      </c>
      <c r="D175" s="9"/>
      <c r="E175" s="10"/>
      <c r="F175" s="11"/>
      <c r="G175" s="8">
        <v>2</v>
      </c>
      <c r="H175" s="9"/>
      <c r="I175" s="8"/>
      <c r="J175" s="9"/>
      <c r="K175" s="83">
        <v>2</v>
      </c>
      <c r="L175" s="84"/>
      <c r="M175" s="12"/>
      <c r="N175" s="116">
        <f t="shared" si="91"/>
        <v>5</v>
      </c>
      <c r="O175" s="117">
        <f t="shared" si="92"/>
        <v>0</v>
      </c>
      <c r="P175" s="60"/>
    </row>
    <row r="176" spans="1:17" x14ac:dyDescent="0.2">
      <c r="A176" s="69" t="s">
        <v>132</v>
      </c>
      <c r="B176" s="70"/>
      <c r="C176" s="13">
        <f t="shared" ref="C176:O176" si="93">SUM(C173:C175)</f>
        <v>5</v>
      </c>
      <c r="D176" s="14">
        <f t="shared" si="93"/>
        <v>0</v>
      </c>
      <c r="E176" s="13">
        <f t="shared" si="93"/>
        <v>0</v>
      </c>
      <c r="F176" s="14">
        <f t="shared" si="93"/>
        <v>0</v>
      </c>
      <c r="G176" s="13">
        <f t="shared" si="93"/>
        <v>5</v>
      </c>
      <c r="H176" s="14">
        <f t="shared" si="93"/>
        <v>0</v>
      </c>
      <c r="I176" s="13">
        <f t="shared" ref="I176:L176" si="94">SUM(I173:I175)</f>
        <v>1</v>
      </c>
      <c r="J176" s="14">
        <f t="shared" si="94"/>
        <v>0</v>
      </c>
      <c r="K176" s="13">
        <f t="shared" si="94"/>
        <v>5</v>
      </c>
      <c r="L176" s="14">
        <f t="shared" si="94"/>
        <v>0</v>
      </c>
      <c r="M176" s="15">
        <f t="shared" si="93"/>
        <v>0</v>
      </c>
      <c r="N176" s="13">
        <f t="shared" si="93"/>
        <v>16</v>
      </c>
      <c r="O176" s="14">
        <f t="shared" si="93"/>
        <v>0</v>
      </c>
      <c r="P176" s="24">
        <f>SUM(P173:P175)+100</f>
        <v>100</v>
      </c>
    </row>
    <row r="177" spans="1:17" x14ac:dyDescent="0.2">
      <c r="A177" s="48" t="s">
        <v>124</v>
      </c>
      <c r="B177" s="49"/>
      <c r="C177" s="8"/>
      <c r="D177" s="9"/>
      <c r="E177" s="10"/>
      <c r="F177" s="11"/>
      <c r="G177" s="8"/>
      <c r="H177" s="9"/>
      <c r="I177" s="8"/>
      <c r="J177" s="9"/>
      <c r="K177" s="83"/>
      <c r="L177" s="84"/>
      <c r="M177" s="12"/>
      <c r="N177" s="116"/>
      <c r="O177" s="117"/>
      <c r="P177" s="43"/>
    </row>
    <row r="178" spans="1:17" x14ac:dyDescent="0.2">
      <c r="A178" s="48"/>
      <c r="B178" s="49" t="s">
        <v>125</v>
      </c>
      <c r="C178" s="8">
        <v>4</v>
      </c>
      <c r="D178" s="9"/>
      <c r="E178" s="8">
        <v>4</v>
      </c>
      <c r="F178" s="9"/>
      <c r="G178" s="8">
        <v>11</v>
      </c>
      <c r="H178" s="9"/>
      <c r="I178" s="8">
        <v>15</v>
      </c>
      <c r="J178" s="9"/>
      <c r="K178" s="83"/>
      <c r="L178" s="84"/>
      <c r="M178" s="12"/>
      <c r="N178" s="116">
        <f t="shared" ref="N178:N182" si="95">SUM(C178,E178,G178,M178,K178,I178)</f>
        <v>34</v>
      </c>
      <c r="O178" s="117">
        <f t="shared" ref="O178:O182" si="96">SUM(D178,F178,H178,L178,J178)</f>
        <v>0</v>
      </c>
      <c r="P178" s="42" t="str">
        <f t="shared" ref="P178:P182" si="97">Q178&amp;"/0"</f>
        <v>44/0</v>
      </c>
      <c r="Q178" s="42">
        <v>44</v>
      </c>
    </row>
    <row r="179" spans="1:17" x14ac:dyDescent="0.2">
      <c r="A179" s="48"/>
      <c r="B179" s="49" t="s">
        <v>126</v>
      </c>
      <c r="C179" s="8">
        <v>6</v>
      </c>
      <c r="D179" s="9"/>
      <c r="E179" s="8">
        <v>2</v>
      </c>
      <c r="F179" s="9"/>
      <c r="G179" s="8">
        <v>12</v>
      </c>
      <c r="H179" s="9"/>
      <c r="I179" s="8">
        <v>37</v>
      </c>
      <c r="J179" s="9"/>
      <c r="K179" s="83"/>
      <c r="L179" s="84"/>
      <c r="M179" s="12"/>
      <c r="N179" s="116">
        <f t="shared" si="95"/>
        <v>57</v>
      </c>
      <c r="O179" s="117">
        <f t="shared" si="96"/>
        <v>0</v>
      </c>
      <c r="P179" s="42" t="str">
        <f t="shared" si="97"/>
        <v>79/0</v>
      </c>
      <c r="Q179" s="42">
        <v>79</v>
      </c>
    </row>
    <row r="180" spans="1:17" x14ac:dyDescent="0.2">
      <c r="A180" s="48"/>
      <c r="B180" s="49" t="s">
        <v>127</v>
      </c>
      <c r="C180" s="8">
        <v>5</v>
      </c>
      <c r="D180" s="9"/>
      <c r="E180" s="8">
        <v>14</v>
      </c>
      <c r="F180" s="9"/>
      <c r="G180" s="8">
        <v>11</v>
      </c>
      <c r="H180" s="9"/>
      <c r="I180" s="8">
        <v>41</v>
      </c>
      <c r="J180" s="9"/>
      <c r="K180" s="83">
        <v>3</v>
      </c>
      <c r="L180" s="84"/>
      <c r="M180" s="12"/>
      <c r="N180" s="116">
        <f t="shared" si="95"/>
        <v>74</v>
      </c>
      <c r="O180" s="117">
        <f t="shared" si="96"/>
        <v>0</v>
      </c>
      <c r="P180" s="42" t="str">
        <f t="shared" si="97"/>
        <v>69/0</v>
      </c>
      <c r="Q180" s="42">
        <v>69</v>
      </c>
    </row>
    <row r="181" spans="1:17" x14ac:dyDescent="0.2">
      <c r="A181" s="48"/>
      <c r="B181" s="49" t="s">
        <v>128</v>
      </c>
      <c r="C181" s="8">
        <v>1</v>
      </c>
      <c r="D181" s="9"/>
      <c r="E181" s="8">
        <v>4</v>
      </c>
      <c r="F181" s="9"/>
      <c r="G181" s="8">
        <v>3</v>
      </c>
      <c r="H181" s="9"/>
      <c r="I181" s="8">
        <v>6</v>
      </c>
      <c r="J181" s="9"/>
      <c r="K181" s="83"/>
      <c r="L181" s="84"/>
      <c r="M181" s="12"/>
      <c r="N181" s="116">
        <f t="shared" si="95"/>
        <v>14</v>
      </c>
      <c r="O181" s="117">
        <f t="shared" si="96"/>
        <v>0</v>
      </c>
      <c r="P181" s="42" t="str">
        <f t="shared" si="97"/>
        <v>38/0</v>
      </c>
      <c r="Q181" s="42">
        <v>38</v>
      </c>
    </row>
    <row r="182" spans="1:17" x14ac:dyDescent="0.2">
      <c r="A182" s="48"/>
      <c r="B182" s="49" t="s">
        <v>142</v>
      </c>
      <c r="C182" s="8"/>
      <c r="D182" s="9"/>
      <c r="E182" s="8"/>
      <c r="F182" s="9"/>
      <c r="G182" s="8"/>
      <c r="H182" s="9"/>
      <c r="I182" s="8">
        <v>14</v>
      </c>
      <c r="J182" s="9"/>
      <c r="K182" s="83"/>
      <c r="L182" s="84"/>
      <c r="M182" s="12"/>
      <c r="N182" s="116">
        <f t="shared" si="95"/>
        <v>14</v>
      </c>
      <c r="O182" s="117">
        <f t="shared" si="96"/>
        <v>0</v>
      </c>
      <c r="P182" s="42" t="str">
        <f t="shared" si="97"/>
        <v>12/0</v>
      </c>
      <c r="Q182" s="42">
        <v>12</v>
      </c>
    </row>
    <row r="183" spans="1:17" x14ac:dyDescent="0.2">
      <c r="A183" s="69" t="s">
        <v>132</v>
      </c>
      <c r="B183" s="70"/>
      <c r="C183" s="13">
        <f t="shared" ref="C183:O183" si="98">SUM(C178:C182)</f>
        <v>16</v>
      </c>
      <c r="D183" s="14">
        <f t="shared" si="98"/>
        <v>0</v>
      </c>
      <c r="E183" s="13">
        <f t="shared" si="98"/>
        <v>24</v>
      </c>
      <c r="F183" s="14">
        <f t="shared" si="98"/>
        <v>0</v>
      </c>
      <c r="G183" s="13">
        <f t="shared" si="98"/>
        <v>37</v>
      </c>
      <c r="H183" s="14">
        <f t="shared" si="98"/>
        <v>0</v>
      </c>
      <c r="I183" s="13">
        <f t="shared" ref="I183:J183" si="99">SUM(I178:I182)</f>
        <v>113</v>
      </c>
      <c r="J183" s="14">
        <f t="shared" si="99"/>
        <v>0</v>
      </c>
      <c r="K183" s="13">
        <f t="shared" ref="K183:L183" si="100">SUM(K178:K182)</f>
        <v>3</v>
      </c>
      <c r="L183" s="14">
        <f t="shared" si="100"/>
        <v>0</v>
      </c>
      <c r="M183" s="15">
        <f t="shared" si="98"/>
        <v>0</v>
      </c>
      <c r="N183" s="13">
        <f t="shared" si="98"/>
        <v>193</v>
      </c>
      <c r="O183" s="14">
        <f t="shared" si="98"/>
        <v>0</v>
      </c>
      <c r="P183" s="24">
        <f>SUM(P178:P182)+242</f>
        <v>242</v>
      </c>
    </row>
    <row r="184" spans="1:17" ht="15" x14ac:dyDescent="0.2">
      <c r="A184" s="18"/>
      <c r="B184" s="19" t="s">
        <v>143</v>
      </c>
      <c r="C184" s="20">
        <f>SUM(C183,C176,C168,C163,C157,C150,C135,C128,C117,C110,C99,C94,C80,C75,C68,C61,C45,C42,C38,C35,C31,C28,C23,C19,C15)</f>
        <v>926</v>
      </c>
      <c r="D184" s="21">
        <f>SUM(D183,D176,D168,D163,D157,D150,D135,D128,D117,D110,D99,D94,D80,D75,D68,D61,D45,D42,D38,D35,D31,D28,D23,D19,D15)</f>
        <v>6</v>
      </c>
      <c r="E184" s="20">
        <f>SUM(E183,E176,E168,E163,E157,E150,E135,E128,E117,E110,E99,E94,E80,E75,E68,E61,E45,E42,E38,E35,E31,E28,E23,E19,E15)</f>
        <v>850</v>
      </c>
      <c r="F184" s="21">
        <f>SUM(F183,F176,F168,F163,F157,F150,F135,F128,F117,F110,F99,F94,F80,F75,F68,F61,F45,F42,F38,F35,F31,F28,F23,F19,F15)</f>
        <v>23</v>
      </c>
      <c r="G184" s="20">
        <f>SUM(G183,G176,G168,G163,G157,G150,G135,G128,G117,G110,G99,G94,G80,G75,G68,G61,G45,G42,G38,G35,G31,G28,G23,G19,G15)</f>
        <v>1967</v>
      </c>
      <c r="H184" s="21">
        <f>SUM(H183,H176,H168,H163,H157,H150,H135,H128,H117,H110,H99,H94,H80,H75,H68,H61,H45,H42,H38,H35,H31,H28,H23,H19,H15)</f>
        <v>97</v>
      </c>
      <c r="I184" s="20">
        <f>SUM(I183,I176,I168,I163,I157,I150,I135,I128,I117,I110,I99,I94,I80,I75,I68,I61,I45,I42,I38,I35,I31,I28,I23,I19,I15)</f>
        <v>2520</v>
      </c>
      <c r="J184" s="21">
        <f>SUM(J183,J176,J168,J163,J157,J150,J135,J128,J117,J110,J99,J94,J80,J75,J68,J61,J45,J42,J38,J35,J31,J28,J23,J19,J15)</f>
        <v>324</v>
      </c>
      <c r="K184" s="20">
        <f>SUM(K183,K176,K168,K163,K157,K150,K135,K128,K117,K110,K99,K94,K80,K75,K68,K61,K45,K42,K38,K35,K31,K28,K23,K19,K15)</f>
        <v>260</v>
      </c>
      <c r="L184" s="21">
        <f>SUM(L183,L176,L168,L163,L157,L150,L135,L128,L117,L110,L99,L94,L80,L75,L68,L61,L45,L42,L38,L35,L31,L28,L23,L19,L15)</f>
        <v>492</v>
      </c>
      <c r="M184" s="20">
        <f>SUM(M183,M176,M168,M163,M157,M150,M135,M128,M117,M110,M99,M94,M80,M75,M68,M61,M45,M42,M38,M35,M31,M28,M23,M19,M15)</f>
        <v>21</v>
      </c>
      <c r="N184" s="20">
        <f>SUM(N183,N176,N168,N163,N157,N150,N135,N128,N117,N110,N99,N94,N80,N75,N68,N61,N45,N42,N38,N35,N31,N28,N23,N19,N15)</f>
        <v>6544</v>
      </c>
      <c r="O184" s="21">
        <f>SUM(O183,O176,O168,O163,O157,O150,O135,O128,O117,O110,O99,O94,O80,O75,O68,O61,O45,O42,O38,O35,O31,O28,O23,O19,O15)</f>
        <v>942</v>
      </c>
      <c r="P184" s="46">
        <f>SUM(P183,P176,P168,P163,P157,P150,P135,P128,P117,P110,P99,P94,P80,P75,P68,P61,P45,P42,P38,P35,P31,P28,P23,P19,P15)</f>
        <v>5908</v>
      </c>
    </row>
  </sheetData>
  <mergeCells count="41">
    <mergeCell ref="A183:B183"/>
    <mergeCell ref="A61:B61"/>
    <mergeCell ref="A94:B94"/>
    <mergeCell ref="A128:B128"/>
    <mergeCell ref="A150:B150"/>
    <mergeCell ref="A176:B176"/>
    <mergeCell ref="A110:B110"/>
    <mergeCell ref="A117:B117"/>
    <mergeCell ref="A135:B135"/>
    <mergeCell ref="A157:B157"/>
    <mergeCell ref="A80:B80"/>
    <mergeCell ref="A99:B99"/>
    <mergeCell ref="A168:B168"/>
    <mergeCell ref="A163:B163"/>
    <mergeCell ref="A31:B31"/>
    <mergeCell ref="A38:B38"/>
    <mergeCell ref="A45:B45"/>
    <mergeCell ref="A68:B68"/>
    <mergeCell ref="A75:B75"/>
    <mergeCell ref="A35:B35"/>
    <mergeCell ref="A42:B42"/>
    <mergeCell ref="B3:B5"/>
    <mergeCell ref="C4:D4"/>
    <mergeCell ref="A28:B28"/>
    <mergeCell ref="I4:J4"/>
    <mergeCell ref="K4:L4"/>
    <mergeCell ref="P40:P41"/>
    <mergeCell ref="P173:P175"/>
    <mergeCell ref="P3:P5"/>
    <mergeCell ref="P8:P12"/>
    <mergeCell ref="P13:P14"/>
    <mergeCell ref="P25:P26"/>
    <mergeCell ref="A15:B15"/>
    <mergeCell ref="A19:B19"/>
    <mergeCell ref="A23:B23"/>
    <mergeCell ref="E4:F4"/>
    <mergeCell ref="G4:H4"/>
    <mergeCell ref="M4:M5"/>
    <mergeCell ref="N4:O4"/>
    <mergeCell ref="C3:O3"/>
    <mergeCell ref="A3:A5"/>
  </mergeCells>
  <pageMargins left="0.28000000000000003" right="0.17" top="0.57999999999999996" bottom="0.3" header="0.31496062992125984" footer="0.17"/>
  <pageSetup paperSize="9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" sqref="E2"/>
    </sheetView>
  </sheetViews>
  <sheetFormatPr defaultRowHeight="14.25" x14ac:dyDescent="0.2"/>
  <cols>
    <col min="1" max="1" width="38.75" bestFit="1" customWidth="1"/>
  </cols>
  <sheetData>
    <row r="1" spans="1:5" ht="15" x14ac:dyDescent="0.25">
      <c r="A1" s="30" t="s">
        <v>147</v>
      </c>
      <c r="B1" s="30" t="s">
        <v>148</v>
      </c>
      <c r="C1" s="30" t="s">
        <v>149</v>
      </c>
      <c r="D1" s="30" t="s">
        <v>150</v>
      </c>
      <c r="E1" s="30" t="s">
        <v>151</v>
      </c>
    </row>
    <row r="2" spans="1:5" ht="15" x14ac:dyDescent="0.25">
      <c r="A2" s="31" t="s">
        <v>0</v>
      </c>
      <c r="B2" s="32">
        <v>109</v>
      </c>
      <c r="C2" s="32">
        <v>54</v>
      </c>
      <c r="D2" s="33"/>
      <c r="E2" s="33"/>
    </row>
    <row r="3" spans="1:5" ht="15" x14ac:dyDescent="0.25">
      <c r="A3" s="31" t="s">
        <v>3</v>
      </c>
      <c r="B3" s="33"/>
      <c r="C3" s="32">
        <v>26</v>
      </c>
      <c r="D3" s="33"/>
      <c r="E3" s="33"/>
    </row>
    <row r="4" spans="1:5" ht="15" x14ac:dyDescent="0.25">
      <c r="A4" s="31" t="s">
        <v>6</v>
      </c>
      <c r="B4" s="32">
        <v>41</v>
      </c>
      <c r="C4" s="32">
        <v>72</v>
      </c>
      <c r="D4" s="33"/>
      <c r="E4" s="33"/>
    </row>
    <row r="5" spans="1:5" ht="15" x14ac:dyDescent="0.25">
      <c r="A5" s="31" t="s">
        <v>9</v>
      </c>
      <c r="B5" s="32">
        <v>2</v>
      </c>
      <c r="C5" s="32">
        <v>4</v>
      </c>
      <c r="D5" s="33"/>
      <c r="E5" s="32">
        <v>2</v>
      </c>
    </row>
    <row r="6" spans="1:5" ht="15" x14ac:dyDescent="0.25">
      <c r="A6" s="31" t="s">
        <v>13</v>
      </c>
      <c r="B6" s="32">
        <v>10</v>
      </c>
      <c r="C6" s="32">
        <v>17</v>
      </c>
      <c r="D6" s="33"/>
      <c r="E6" s="32">
        <v>28</v>
      </c>
    </row>
    <row r="7" spans="1:5" ht="15" x14ac:dyDescent="0.25">
      <c r="A7" s="31" t="s">
        <v>15</v>
      </c>
      <c r="B7" s="32">
        <v>47</v>
      </c>
      <c r="C7" s="32">
        <v>54</v>
      </c>
      <c r="D7" s="32">
        <v>2</v>
      </c>
      <c r="E7" s="32">
        <v>55</v>
      </c>
    </row>
    <row r="8" spans="1:5" ht="15" x14ac:dyDescent="0.25">
      <c r="A8" s="31" t="s">
        <v>18</v>
      </c>
      <c r="B8" s="33"/>
      <c r="C8" s="32">
        <v>17</v>
      </c>
      <c r="D8" s="33"/>
      <c r="E8" s="32">
        <v>30</v>
      </c>
    </row>
    <row r="9" spans="1:5" ht="15" x14ac:dyDescent="0.25">
      <c r="A9" s="31" t="s">
        <v>20</v>
      </c>
      <c r="B9" s="32">
        <v>7</v>
      </c>
      <c r="C9" s="33"/>
      <c r="D9" s="33"/>
      <c r="E9" s="32">
        <v>34</v>
      </c>
    </row>
    <row r="10" spans="1:5" ht="15" x14ac:dyDescent="0.25">
      <c r="A10" s="31" t="s">
        <v>23</v>
      </c>
      <c r="B10" s="32">
        <v>3</v>
      </c>
      <c r="C10" s="32">
        <v>4</v>
      </c>
      <c r="D10" s="33"/>
      <c r="E10" s="32">
        <v>32</v>
      </c>
    </row>
    <row r="11" spans="1:5" ht="15" x14ac:dyDescent="0.25">
      <c r="A11" s="31" t="s">
        <v>25</v>
      </c>
      <c r="B11" s="32">
        <v>39</v>
      </c>
      <c r="C11" s="32">
        <v>73</v>
      </c>
      <c r="D11" s="33"/>
      <c r="E11" s="32">
        <v>359</v>
      </c>
    </row>
    <row r="12" spans="1:5" ht="15" x14ac:dyDescent="0.25">
      <c r="A12" s="31" t="s">
        <v>40</v>
      </c>
      <c r="B12" s="32">
        <v>60</v>
      </c>
      <c r="C12" s="32">
        <v>33</v>
      </c>
      <c r="D12" s="33"/>
      <c r="E12" s="32">
        <v>159</v>
      </c>
    </row>
    <row r="13" spans="1:5" ht="15" x14ac:dyDescent="0.25">
      <c r="A13" s="31" t="s">
        <v>43</v>
      </c>
      <c r="B13" s="32">
        <v>51</v>
      </c>
      <c r="C13" s="32">
        <v>19</v>
      </c>
      <c r="D13" s="33"/>
      <c r="E13" s="32">
        <v>86</v>
      </c>
    </row>
    <row r="14" spans="1:5" ht="15" x14ac:dyDescent="0.25">
      <c r="A14" s="31" t="s">
        <v>48</v>
      </c>
      <c r="B14" s="32">
        <v>6</v>
      </c>
      <c r="C14" s="32">
        <v>76</v>
      </c>
      <c r="D14" s="33"/>
      <c r="E14" s="32">
        <v>113</v>
      </c>
    </row>
    <row r="15" spans="1:5" ht="15" x14ac:dyDescent="0.25">
      <c r="A15" s="31" t="s">
        <v>52</v>
      </c>
      <c r="B15" s="32">
        <v>57</v>
      </c>
      <c r="C15" s="32">
        <v>104</v>
      </c>
      <c r="D15" s="33"/>
      <c r="E15" s="32">
        <v>357</v>
      </c>
    </row>
    <row r="16" spans="1:5" ht="15" x14ac:dyDescent="0.25">
      <c r="A16" s="31" t="s">
        <v>65</v>
      </c>
      <c r="B16" s="32">
        <v>72</v>
      </c>
      <c r="C16" s="32">
        <v>8</v>
      </c>
      <c r="D16" s="32">
        <v>1</v>
      </c>
      <c r="E16" s="32">
        <v>72</v>
      </c>
    </row>
    <row r="17" spans="1:5" ht="15" x14ac:dyDescent="0.25">
      <c r="A17" s="31" t="s">
        <v>69</v>
      </c>
      <c r="B17" s="32">
        <v>35</v>
      </c>
      <c r="C17" s="32">
        <v>49</v>
      </c>
      <c r="D17" s="33"/>
      <c r="E17" s="32">
        <v>79</v>
      </c>
    </row>
    <row r="18" spans="1:5" ht="15" x14ac:dyDescent="0.25">
      <c r="A18" s="31" t="s">
        <v>73</v>
      </c>
      <c r="B18" s="32">
        <v>2</v>
      </c>
      <c r="C18" s="32">
        <v>8</v>
      </c>
      <c r="D18" s="33"/>
      <c r="E18" s="32">
        <v>18</v>
      </c>
    </row>
    <row r="19" spans="1:5" ht="15" x14ac:dyDescent="0.25">
      <c r="A19" s="31" t="s">
        <v>77</v>
      </c>
      <c r="B19" s="32">
        <v>84</v>
      </c>
      <c r="C19" s="32">
        <v>70</v>
      </c>
      <c r="D19" s="33"/>
      <c r="E19" s="32">
        <v>279</v>
      </c>
    </row>
    <row r="20" spans="1:5" ht="15" x14ac:dyDescent="0.25">
      <c r="A20" s="31" t="s">
        <v>87</v>
      </c>
      <c r="B20" s="32">
        <v>21</v>
      </c>
      <c r="C20" s="32">
        <v>65</v>
      </c>
      <c r="D20" s="33"/>
      <c r="E20" s="32">
        <v>76</v>
      </c>
    </row>
    <row r="21" spans="1:5" ht="15" x14ac:dyDescent="0.25">
      <c r="A21" s="31" t="s">
        <v>93</v>
      </c>
      <c r="B21" s="32">
        <v>193</v>
      </c>
      <c r="C21" s="32">
        <v>50</v>
      </c>
      <c r="D21" s="33"/>
      <c r="E21" s="32">
        <v>73</v>
      </c>
    </row>
    <row r="22" spans="1:5" ht="15" x14ac:dyDescent="0.25">
      <c r="A22" s="31" t="s">
        <v>105</v>
      </c>
      <c r="B22" s="32">
        <v>36</v>
      </c>
      <c r="C22" s="32">
        <v>32</v>
      </c>
      <c r="D22" s="33"/>
      <c r="E22" s="32">
        <v>89</v>
      </c>
    </row>
    <row r="23" spans="1:5" ht="15" x14ac:dyDescent="0.25">
      <c r="A23" s="31" t="s">
        <v>111</v>
      </c>
      <c r="B23" s="32">
        <v>32</v>
      </c>
      <c r="C23" s="32">
        <v>19</v>
      </c>
      <c r="D23" s="32">
        <v>1</v>
      </c>
      <c r="E23" s="32">
        <v>57</v>
      </c>
    </row>
    <row r="24" spans="1:5" ht="15" x14ac:dyDescent="0.25">
      <c r="A24" s="31" t="s">
        <v>116</v>
      </c>
      <c r="B24" s="32">
        <v>5</v>
      </c>
      <c r="C24" s="32">
        <v>6</v>
      </c>
      <c r="D24" s="33"/>
      <c r="E24" s="32">
        <v>26</v>
      </c>
    </row>
    <row r="25" spans="1:5" ht="15" x14ac:dyDescent="0.25">
      <c r="A25" s="31" t="s">
        <v>120</v>
      </c>
      <c r="B25" s="32">
        <v>5</v>
      </c>
      <c r="C25" s="33"/>
      <c r="D25" s="33"/>
      <c r="E25" s="32">
        <v>5</v>
      </c>
    </row>
    <row r="26" spans="1:5" ht="15" x14ac:dyDescent="0.25">
      <c r="A26" s="31" t="s">
        <v>124</v>
      </c>
      <c r="B26" s="32">
        <v>16</v>
      </c>
      <c r="C26" s="32">
        <v>24</v>
      </c>
      <c r="D26" s="33"/>
      <c r="E26" s="32">
        <v>35</v>
      </c>
    </row>
    <row r="27" spans="1:5" x14ac:dyDescent="0.2">
      <c r="B27">
        <f>SUM(B2:B26)</f>
        <v>933</v>
      </c>
      <c r="C27">
        <f t="shared" ref="C27:E27" si="0">SUM(C2:C26)</f>
        <v>884</v>
      </c>
      <c r="D27">
        <f t="shared" si="0"/>
        <v>4</v>
      </c>
      <c r="E27">
        <f t="shared" si="0"/>
        <v>2064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ri</cp:lastModifiedBy>
  <cp:lastPrinted>2018-08-01T03:00:28Z</cp:lastPrinted>
  <dcterms:created xsi:type="dcterms:W3CDTF">2018-07-09T02:00:58Z</dcterms:created>
  <dcterms:modified xsi:type="dcterms:W3CDTF">2018-08-01T03:24:17Z</dcterms:modified>
</cp:coreProperties>
</file>